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C4EDA0BB-B998-4F6B-85F8-E506463EA614}" xr6:coauthVersionLast="47" xr6:coauthVersionMax="47" xr10:uidLastSave="{00000000-0000-0000-0000-000000000000}"/>
  <bookViews>
    <workbookView xWindow="-120" yWindow="-120" windowWidth="29040" windowHeight="15840" xr2:uid="{F9AAC8C3-4C27-42EE-91FF-76B944D72DC3}"/>
  </bookViews>
  <sheets>
    <sheet name="Primátor" sheetId="1" r:id="rId1"/>
    <sheet name="Slaná Lehota" sheetId="4" r:id="rId2"/>
    <sheet name="Zelené" sheetId="2" r:id="rId3"/>
    <sheet name="Poltár - primátor" sheetId="3" r:id="rId4"/>
    <sheet name="Poltár - poslanci" sheetId="6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" l="1"/>
  <c r="F3" i="1"/>
  <c r="E4" i="1"/>
  <c r="E3" i="1"/>
  <c r="G4" i="1"/>
  <c r="G3" i="1"/>
  <c r="H4" i="1"/>
  <c r="H3" i="1"/>
  <c r="I4" i="1"/>
  <c r="I3" i="1"/>
  <c r="E9" i="1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J15" i="6"/>
  <c r="H15" i="6"/>
  <c r="F15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15" i="6"/>
  <c r="E2" i="6"/>
  <c r="E1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35" i="6"/>
  <c r="M34" i="6"/>
  <c r="M60" i="6"/>
  <c r="M31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16" i="6"/>
  <c r="M15" i="6"/>
  <c r="G11" i="6"/>
  <c r="G10" i="6"/>
  <c r="G9" i="6"/>
  <c r="G8" i="6"/>
  <c r="G7" i="6"/>
  <c r="D4" i="1"/>
  <c r="J4" i="1" s="1"/>
  <c r="D3" i="1"/>
  <c r="D19" i="2"/>
  <c r="D23" i="4"/>
  <c r="D20" i="4"/>
  <c r="D21" i="4" s="1"/>
  <c r="D17" i="4"/>
  <c r="D16" i="4"/>
  <c r="C4" i="1"/>
  <c r="C3" i="1"/>
  <c r="G18" i="3"/>
  <c r="E18" i="3"/>
  <c r="E17" i="3"/>
  <c r="G17" i="3" s="1"/>
  <c r="E16" i="3"/>
  <c r="G16" i="3" s="1"/>
  <c r="E15" i="3"/>
  <c r="G15" i="3" s="1"/>
  <c r="E14" i="3"/>
  <c r="G14" i="3" s="1"/>
  <c r="D7" i="3"/>
  <c r="D6" i="3"/>
  <c r="M4" i="3"/>
  <c r="M3" i="3"/>
  <c r="L4" i="3"/>
  <c r="L3" i="3"/>
  <c r="J4" i="3"/>
  <c r="J3" i="3"/>
  <c r="H4" i="3"/>
  <c r="H3" i="3"/>
  <c r="F4" i="3"/>
  <c r="F3" i="3"/>
  <c r="D10" i="4"/>
  <c r="D8" i="4"/>
  <c r="D4" i="4"/>
  <c r="D3" i="4"/>
  <c r="D10" i="2"/>
  <c r="D8" i="2"/>
  <c r="D4" i="2"/>
  <c r="D3" i="2"/>
  <c r="D4" i="3"/>
  <c r="D3" i="3"/>
  <c r="N25" i="6" l="1"/>
  <c r="N27" i="6"/>
  <c r="N23" i="6"/>
  <c r="N58" i="6"/>
  <c r="N19" i="6"/>
  <c r="N46" i="6"/>
  <c r="N50" i="6"/>
  <c r="N54" i="6"/>
  <c r="N42" i="6"/>
  <c r="N38" i="6"/>
  <c r="N30" i="6"/>
  <c r="N26" i="6"/>
  <c r="N22" i="6"/>
  <c r="N18" i="6"/>
  <c r="N34" i="6"/>
  <c r="N57" i="6"/>
  <c r="N53" i="6"/>
  <c r="N49" i="6"/>
  <c r="N45" i="6"/>
  <c r="N41" i="6"/>
  <c r="N37" i="6"/>
  <c r="E3" i="6"/>
  <c r="N28" i="6"/>
  <c r="N29" i="6"/>
  <c r="N21" i="6"/>
  <c r="N35" i="6"/>
  <c r="N56" i="6"/>
  <c r="N52" i="6"/>
  <c r="N48" i="6"/>
  <c r="N44" i="6"/>
  <c r="N40" i="6"/>
  <c r="N36" i="6"/>
  <c r="N16" i="6"/>
  <c r="N47" i="6"/>
  <c r="N15" i="6"/>
  <c r="N24" i="6"/>
  <c r="N20" i="6"/>
  <c r="N31" i="6"/>
  <c r="N59" i="6"/>
  <c r="N55" i="6"/>
  <c r="N51" i="6"/>
  <c r="N43" i="6"/>
  <c r="N39" i="6"/>
  <c r="N17" i="6"/>
  <c r="N60" i="6"/>
  <c r="F10" i="3"/>
  <c r="N3" i="3"/>
  <c r="D8" i="3"/>
  <c r="N4" i="3"/>
  <c r="J3" i="1"/>
  <c r="E13" i="1" s="1"/>
  <c r="E10" i="1"/>
  <c r="E11" i="1" s="1"/>
  <c r="K3" i="1" l="1"/>
  <c r="K4" i="1"/>
</calcChain>
</file>

<file path=xl/sharedStrings.xml><?xml version="1.0" encoding="utf-8"?>
<sst xmlns="http://schemas.openxmlformats.org/spreadsheetml/2006/main" count="254" uniqueCount="136">
  <si>
    <t>P. č.</t>
  </si>
  <si>
    <t>1.</t>
  </si>
  <si>
    <t>2.</t>
  </si>
  <si>
    <t>Martina Brisudová</t>
  </si>
  <si>
    <t>Peter Sitor</t>
  </si>
  <si>
    <t>Zelené</t>
  </si>
  <si>
    <t>Slaná Lehota</t>
  </si>
  <si>
    <t>3.</t>
  </si>
  <si>
    <t>4.</t>
  </si>
  <si>
    <t>5.</t>
  </si>
  <si>
    <t>Dom služieb</t>
  </si>
  <si>
    <t>ZŠ stará</t>
  </si>
  <si>
    <t>ZŠ nová</t>
  </si>
  <si>
    <t>Kultúrny dom</t>
  </si>
  <si>
    <t>Kandidát</t>
  </si>
  <si>
    <t>Spolu</t>
  </si>
  <si>
    <t>počet</t>
  </si>
  <si>
    <t>percentá</t>
  </si>
  <si>
    <t>Celkový počet voličov:</t>
  </si>
  <si>
    <t>Počet platných hlasov:</t>
  </si>
  <si>
    <t>Účasť:</t>
  </si>
  <si>
    <t>Zvolený primátor:</t>
  </si>
  <si>
    <t>1 - Dom služieb</t>
  </si>
  <si>
    <t>2 - ZŠ strará</t>
  </si>
  <si>
    <t>3- ZŠ stará</t>
  </si>
  <si>
    <t>4 - ZŠ nová</t>
  </si>
  <si>
    <t>5 - KD</t>
  </si>
  <si>
    <t>1. Dom služieb</t>
  </si>
  <si>
    <t>2. ZŠ - stará</t>
  </si>
  <si>
    <t>3. ZŠ - stará</t>
  </si>
  <si>
    <t>4. ZŠ - nová</t>
  </si>
  <si>
    <t>5. Kultúrny dom</t>
  </si>
  <si>
    <t>Celkový poč. voličov</t>
  </si>
  <si>
    <t>Účasť</t>
  </si>
  <si>
    <t>Počet platných hlasov</t>
  </si>
  <si>
    <t>primátor podľa VO Poltár:</t>
  </si>
  <si>
    <t>VO Poltár počet voličov:</t>
  </si>
  <si>
    <t>VO Poltár platné hlasy:</t>
  </si>
  <si>
    <t>VO Poltár účasť:</t>
  </si>
  <si>
    <t>Primátor podľa Zeleného:</t>
  </si>
  <si>
    <t>Primátor podľa Lehoty:</t>
  </si>
  <si>
    <t>Poslanec za Slanú Lehotu:</t>
  </si>
  <si>
    <t>Poslanec:</t>
  </si>
  <si>
    <t>Anna Turoňová</t>
  </si>
  <si>
    <t>Mário Kurák</t>
  </si>
  <si>
    <t>Ján Kromholc</t>
  </si>
  <si>
    <t>Poslanec za Zelené:</t>
  </si>
  <si>
    <t>Ján Antalík</t>
  </si>
  <si>
    <t>Radovan Baník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</si>
  <si>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</si>
  <si>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</si>
  <si>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</si>
  <si>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</si>
  <si>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</si>
  <si>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</si>
  <si>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</si>
  <si>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</si>
  <si>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</si>
  <si>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</si>
  <si>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</si>
  <si>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</si>
  <si>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</si>
  <si>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</si>
  <si>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</si>
  <si>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</si>
  <si>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</si>
  <si>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</si>
  <si>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</si>
  <si>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</si>
  <si>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</si>
  <si>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</si>
  <si>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</si>
  <si>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</si>
  <si>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</si>
  <si>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</si>
  <si>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</si>
  <si>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</si>
  <si>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</si>
  <si>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</si>
  <si>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</si>
  <si>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</si>
  <si>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</si>
  <si>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</si>
  <si>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</si>
  <si>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</si>
  <si>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</si>
  <si>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</si>
  <si>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</si>
  <si>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Peter Žilák</t>
  </si>
  <si>
    <t>Beáta Berkyová</t>
  </si>
  <si>
    <t>Miroslav Boócz</t>
  </si>
  <si>
    <t>Stanislava Čepková</t>
  </si>
  <si>
    <t>Ladislav Damrély</t>
  </si>
  <si>
    <t>Boris Dreisig</t>
  </si>
  <si>
    <t>Miroslav Garaj</t>
  </si>
  <si>
    <t>Radoslav Garaj</t>
  </si>
  <si>
    <t>Bronislava Garajová</t>
  </si>
  <si>
    <t>Pavel Gavalec st.</t>
  </si>
  <si>
    <t>Pavel Gavalec ml.</t>
  </si>
  <si>
    <t>Miroslav Hájíček</t>
  </si>
  <si>
    <t>Karin Janišová</t>
  </si>
  <si>
    <t>Pavel Jánošík</t>
  </si>
  <si>
    <t>Milan Jurčík</t>
  </si>
  <si>
    <t>Daniel Kamas</t>
  </si>
  <si>
    <t>Pavel Kapec</t>
  </si>
  <si>
    <t>Pavol Kindernaj</t>
  </si>
  <si>
    <t>Vlasta Kojnoková</t>
  </si>
  <si>
    <t>Emília Kolimárová</t>
  </si>
  <si>
    <t>Marián Korimčák</t>
  </si>
  <si>
    <t>Michal Koróni</t>
  </si>
  <si>
    <t>Július Kulich</t>
  </si>
  <si>
    <t>Nina Kuráková</t>
  </si>
  <si>
    <t>Miroslav Loch</t>
  </si>
  <si>
    <t>Miroslav Macove</t>
  </si>
  <si>
    <t>Michal Nociar</t>
  </si>
  <si>
    <t>Ľubomír Obročník</t>
  </si>
  <si>
    <t>Mária Pribilincová</t>
  </si>
  <si>
    <t>Zdenko Račko</t>
  </si>
  <si>
    <t>Katarína Sirotiaková</t>
  </si>
  <si>
    <t>Ján Skýpala</t>
  </si>
  <si>
    <t>Pavol Skýpala</t>
  </si>
  <si>
    <t>Lenka Sojková</t>
  </si>
  <si>
    <t>Ján Štefančík</t>
  </si>
  <si>
    <t>Karol Švingál</t>
  </si>
  <si>
    <t>Tomáš Švingál</t>
  </si>
  <si>
    <t>Martina Tóčiková</t>
  </si>
  <si>
    <t>Veronika Tóth</t>
  </si>
  <si>
    <t>Svetlana Václavíková</t>
  </si>
  <si>
    <t>Jozef Vretenička</t>
  </si>
  <si>
    <t>Počet</t>
  </si>
  <si>
    <t>Percentá</t>
  </si>
  <si>
    <t>Celkový počet voličov</t>
  </si>
  <si>
    <t>VO Poltár platných hlas. lístkov:</t>
  </si>
  <si>
    <t>Počet platných hlas. lístkov</t>
  </si>
  <si>
    <t>Percentá sú vypočítane z počtu platných odoslaných hlasovacích lístkov</t>
  </si>
  <si>
    <t>O poslancovi rozhodol žreb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</si>
</sst>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3" fontId="0" fillId="0" borderId="2" xfId="0" applyNumberForma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3" fontId="0" fillId="0" borderId="5" xfId="0" applyNumberForma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10" fontId="0" fillId="0" borderId="0" xfId="0" applyNumberFormat="1"/>
    <xf numFmtId="0" fontId="3" fillId="0" borderId="0" xfId="0" applyFont="1"/>
    <xf numFmtId="3" fontId="1" fillId="0" borderId="2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0" fillId="0" borderId="7" xfId="0" applyBorder="1"/>
    <xf numFmtId="10" fontId="2" fillId="0" borderId="3" xfId="0" applyNumberFormat="1" applyFont="1" applyBorder="1" applyAlignment="1">
      <alignment horizontal="center" vertical="center"/>
    </xf>
    <xf numFmtId="10" fontId="2" fillId="0" borderId="6" xfId="0" applyNumberFormat="1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10" fontId="1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0" fillId="0" borderId="7" xfId="0" applyNumberForma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3" fontId="2" fillId="0" borderId="12" xfId="0" applyNumberFormat="1" applyFont="1" applyBorder="1" applyAlignment="1">
      <alignment horizontal="center" vertical="center"/>
    </xf>
    <xf numFmtId="9" fontId="2" fillId="0" borderId="13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0" fontId="0" fillId="0" borderId="7" xfId="0" applyFill="1" applyBorder="1"/>
    <xf numFmtId="0" fontId="0" fillId="0" borderId="14" xfId="0" applyBorder="1"/>
    <xf numFmtId="0" fontId="0" fillId="0" borderId="15" xfId="0" applyFill="1" applyBorder="1"/>
    <xf numFmtId="0" fontId="0" fillId="0" borderId="14" xfId="0" applyFill="1" applyBorder="1"/>
    <xf numFmtId="0" fontId="0" fillId="0" borderId="9" xfId="0" applyBorder="1"/>
    <xf numFmtId="3" fontId="2" fillId="0" borderId="18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0" fontId="0" fillId="0" borderId="0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/>
    <xf numFmtId="0" fontId="0" fillId="0" borderId="9" xfId="0" applyFill="1" applyBorder="1"/>
    <xf numFmtId="0" fontId="0" fillId="0" borderId="17" xfId="0" applyFill="1" applyBorder="1"/>
    <xf numFmtId="0" fontId="0" fillId="0" borderId="16" xfId="0" applyFill="1" applyBorder="1"/>
    <xf numFmtId="0" fontId="4" fillId="0" borderId="2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0" fontId="1" fillId="0" borderId="25" xfId="0" applyNumberFormat="1" applyFont="1" applyBorder="1" applyAlignment="1">
      <alignment horizontal="center" vertical="center"/>
    </xf>
    <xf numFmtId="10" fontId="1" fillId="0" borderId="22" xfId="0" applyNumberFormat="1" applyFont="1" applyBorder="1" applyAlignment="1">
      <alignment horizontal="center" vertical="center"/>
    </xf>
    <xf numFmtId="10" fontId="1" fillId="0" borderId="14" xfId="0" applyNumberFormat="1" applyFont="1" applyBorder="1" applyAlignment="1">
      <alignment horizontal="center" vertical="center"/>
    </xf>
    <xf numFmtId="10" fontId="1" fillId="0" borderId="7" xfId="0" applyNumberFormat="1" applyFont="1" applyBorder="1" applyAlignment="1">
      <alignment horizontal="center" vertical="center"/>
    </xf>
    <xf numFmtId="10" fontId="0" fillId="0" borderId="19" xfId="0" applyNumberFormat="1" applyBorder="1" applyAlignment="1">
      <alignment horizontal="center" vertical="center"/>
    </xf>
    <xf numFmtId="10" fontId="0" fillId="0" borderId="21" xfId="0" applyNumberFormat="1" applyBorder="1" applyAlignment="1">
      <alignment horizontal="center" vertical="center"/>
    </xf>
    <xf numFmtId="10" fontId="0" fillId="0" borderId="23" xfId="0" applyNumberFormat="1" applyBorder="1" applyAlignment="1">
      <alignment horizontal="center" vertical="center"/>
    </xf>
    <xf numFmtId="10" fontId="0" fillId="0" borderId="25" xfId="0" applyNumberForma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10" fontId="0" fillId="0" borderId="26" xfId="0" applyNumberFormat="1" applyBorder="1" applyAlignment="1">
      <alignment horizontal="center" vertical="center"/>
    </xf>
    <xf numFmtId="10" fontId="1" fillId="0" borderId="9" xfId="0" applyNumberFormat="1" applyFont="1" applyBorder="1" applyAlignment="1">
      <alignment horizontal="center" vertical="center"/>
    </xf>
    <xf numFmtId="10" fontId="0" fillId="0" borderId="5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1" fontId="0" fillId="0" borderId="7" xfId="0" applyNumberFormat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0" xfId="0" applyFont="1" applyAlignment="1"/>
    <xf numFmtId="0" fontId="0" fillId="0" borderId="0" xfId="0" applyAlignment="1"/>
    <xf numFmtId="0" fontId="0" fillId="0" borderId="8" xfId="0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3" fontId="2" fillId="2" borderId="20" xfId="0" applyNumberFormat="1" applyFont="1" applyFill="1" applyBorder="1" applyAlignment="1">
      <alignment horizontal="center" vertical="center"/>
    </xf>
    <xf numFmtId="3" fontId="2" fillId="0" borderId="19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45956-6793-4C61-BC99-08F4FD124860}">
  <dimension ref="A1:K21"/>
  <sheetViews>
    <sheetView tabSelected="1" workbookViewId="0">
      <selection activeCell="G12" sqref="G12"/>
    </sheetView>
  </sheetViews>
  <sheetFormatPr defaultRowHeight="15" x14ac:dyDescent="0.25"/>
  <cols>
    <col min="1" max="1" width="4.28515625" customWidth="1"/>
    <col min="2" max="2" width="18.28515625" bestFit="1" customWidth="1"/>
    <col min="3" max="3" width="13" customWidth="1"/>
    <col min="4" max="4" width="13.140625" customWidth="1"/>
    <col min="5" max="5" width="12.28515625" customWidth="1"/>
    <col min="6" max="9" width="13" customWidth="1"/>
    <col min="10" max="10" width="8" customWidth="1"/>
    <col min="11" max="11" width="9.7109375" bestFit="1" customWidth="1"/>
    <col min="12" max="12" width="13" customWidth="1"/>
  </cols>
  <sheetData>
    <row r="1" spans="1:11" ht="15.75" x14ac:dyDescent="0.25">
      <c r="A1" s="69" t="s">
        <v>0</v>
      </c>
      <c r="B1" s="69" t="s">
        <v>14</v>
      </c>
      <c r="C1" s="68" t="s">
        <v>5</v>
      </c>
      <c r="D1" s="69" t="s">
        <v>6</v>
      </c>
      <c r="E1" s="1" t="s">
        <v>1</v>
      </c>
      <c r="F1" s="1" t="s">
        <v>2</v>
      </c>
      <c r="G1" s="1" t="s">
        <v>7</v>
      </c>
      <c r="H1" s="1" t="s">
        <v>8</v>
      </c>
      <c r="I1" s="1" t="s">
        <v>9</v>
      </c>
      <c r="J1" s="70" t="s">
        <v>15</v>
      </c>
      <c r="K1" s="71"/>
    </row>
    <row r="2" spans="1:11" ht="16.5" thickBot="1" x14ac:dyDescent="0.3">
      <c r="A2" s="69"/>
      <c r="B2" s="69"/>
      <c r="C2" s="68"/>
      <c r="D2" s="69"/>
      <c r="E2" t="s">
        <v>10</v>
      </c>
      <c r="F2" t="s">
        <v>11</v>
      </c>
      <c r="G2" t="s">
        <v>11</v>
      </c>
      <c r="H2" t="s">
        <v>12</v>
      </c>
      <c r="I2" t="s">
        <v>13</v>
      </c>
      <c r="J2" s="4" t="s">
        <v>16</v>
      </c>
      <c r="K2" s="4" t="s">
        <v>17</v>
      </c>
    </row>
    <row r="3" spans="1:11" ht="15.75" x14ac:dyDescent="0.25">
      <c r="A3" s="5" t="s">
        <v>1</v>
      </c>
      <c r="B3" s="6" t="s">
        <v>3</v>
      </c>
      <c r="C3" s="7">
        <f>Zelené!C3</f>
        <v>23</v>
      </c>
      <c r="D3" s="7">
        <f>'Slaná Lehota'!C3</f>
        <v>32</v>
      </c>
      <c r="E3" s="7">
        <f>'Poltár - primátor'!C3</f>
        <v>216</v>
      </c>
      <c r="F3" s="7">
        <f>'Poltár - primátor'!E3</f>
        <v>157</v>
      </c>
      <c r="G3" s="7">
        <f>'Poltár - primátor'!G3</f>
        <v>118</v>
      </c>
      <c r="H3" s="7">
        <f>'Poltár - primátor'!I3</f>
        <v>136</v>
      </c>
      <c r="I3" s="7">
        <f>'Poltár - primátor'!K3</f>
        <v>142</v>
      </c>
      <c r="J3" s="8">
        <f>SUM(C3:I3)</f>
        <v>824</v>
      </c>
      <c r="K3" s="13">
        <f>J3/E10</f>
        <v>0.34607307853842922</v>
      </c>
    </row>
    <row r="4" spans="1:11" ht="16.5" thickBot="1" x14ac:dyDescent="0.3">
      <c r="A4" s="9" t="s">
        <v>2</v>
      </c>
      <c r="B4" s="10" t="s">
        <v>4</v>
      </c>
      <c r="C4" s="11">
        <f>Zelené!C4</f>
        <v>78</v>
      </c>
      <c r="D4" s="11">
        <f>'Slaná Lehota'!C4</f>
        <v>64</v>
      </c>
      <c r="E4" s="11">
        <f>'Poltár - primátor'!C4</f>
        <v>241</v>
      </c>
      <c r="F4" s="11">
        <f>'Poltár - primátor'!E4</f>
        <v>295</v>
      </c>
      <c r="G4" s="11">
        <f>'Poltár - primátor'!G4</f>
        <v>322</v>
      </c>
      <c r="H4" s="11">
        <f>'Poltár - primátor'!I4</f>
        <v>284</v>
      </c>
      <c r="I4" s="11">
        <f>'Poltár - primátor'!K4</f>
        <v>273</v>
      </c>
      <c r="J4" s="12">
        <f>SUM(C4:I4)</f>
        <v>1557</v>
      </c>
      <c r="K4" s="14">
        <f xml:space="preserve"> J4/E10</f>
        <v>0.65392692146157072</v>
      </c>
    </row>
    <row r="9" spans="1:11" x14ac:dyDescent="0.25">
      <c r="C9" t="s">
        <v>18</v>
      </c>
      <c r="E9" s="2">
        <f>'Slaná Lehota'!D6+Zelené!D6+'Poltár - primátor'!C14+'Poltár - primátor'!C15+'Poltár - primátor'!C16+'Poltár - primátor'!C17+'Poltár - primátor'!C18</f>
        <v>4361</v>
      </c>
    </row>
    <row r="10" spans="1:11" x14ac:dyDescent="0.25">
      <c r="C10" t="s">
        <v>19</v>
      </c>
      <c r="E10" s="2">
        <f>SUM(C3:I4)</f>
        <v>2381</v>
      </c>
    </row>
    <row r="11" spans="1:11" x14ac:dyDescent="0.25">
      <c r="C11" t="s">
        <v>20</v>
      </c>
      <c r="E11" s="15">
        <f>E10/E9</f>
        <v>0.54597569364824583</v>
      </c>
    </row>
    <row r="13" spans="1:11" ht="21" x14ac:dyDescent="0.35">
      <c r="C13" s="16" t="s">
        <v>21</v>
      </c>
      <c r="E13" s="16" t="str">
        <f>IF(J3&gt;J4,"Martina Brisudová","Peter Sitor")</f>
        <v>Peter Sitor</v>
      </c>
    </row>
    <row r="21" spans="5:5" x14ac:dyDescent="0.25">
      <c r="E21">
        <v>4359</v>
      </c>
    </row>
  </sheetData>
  <mergeCells count="5">
    <mergeCell ref="C1:C2"/>
    <mergeCell ref="D1:D2"/>
    <mergeCell ref="A1:A2"/>
    <mergeCell ref="B1:B2"/>
    <mergeCell ref="J1:K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6E0D6-DB34-4266-9269-C9AA1F9AD1AA}">
  <dimension ref="A1:D24"/>
  <sheetViews>
    <sheetView workbookViewId="0">
      <selection activeCell="B24" sqref="B24"/>
    </sheetView>
  </sheetViews>
  <sheetFormatPr defaultRowHeight="15" x14ac:dyDescent="0.25"/>
  <cols>
    <col min="1" max="1" width="5.140625" customWidth="1"/>
    <col min="2" max="2" width="23.7109375" bestFit="1" customWidth="1"/>
  </cols>
  <sheetData>
    <row r="1" spans="1:4" ht="15.75" x14ac:dyDescent="0.25">
      <c r="A1" s="69" t="s">
        <v>0</v>
      </c>
      <c r="B1" s="69" t="s">
        <v>14</v>
      </c>
      <c r="C1" s="70" t="s">
        <v>15</v>
      </c>
      <c r="D1" s="71"/>
    </row>
    <row r="2" spans="1:4" ht="16.5" thickBot="1" x14ac:dyDescent="0.3">
      <c r="A2" s="69"/>
      <c r="B2" s="69"/>
      <c r="C2" s="4" t="s">
        <v>16</v>
      </c>
      <c r="D2" s="4" t="s">
        <v>17</v>
      </c>
    </row>
    <row r="3" spans="1:4" ht="15.75" x14ac:dyDescent="0.25">
      <c r="A3" s="5" t="s">
        <v>1</v>
      </c>
      <c r="B3" s="6" t="s">
        <v>3</v>
      </c>
      <c r="C3" s="8">
        <v>32</v>
      </c>
      <c r="D3" s="13">
        <f>C3/(C3+C4)</f>
        <v>0.33333333333333331</v>
      </c>
    </row>
    <row r="4" spans="1:4" ht="16.5" thickBot="1" x14ac:dyDescent="0.3">
      <c r="A4" s="9" t="s">
        <v>2</v>
      </c>
      <c r="B4" s="10" t="s">
        <v>4</v>
      </c>
      <c r="C4" s="12">
        <v>64</v>
      </c>
      <c r="D4" s="14">
        <f>C4/(C3+C4)</f>
        <v>0.66666666666666663</v>
      </c>
    </row>
    <row r="6" spans="1:4" x14ac:dyDescent="0.25">
      <c r="B6" t="s">
        <v>18</v>
      </c>
      <c r="D6" s="2">
        <v>108</v>
      </c>
    </row>
    <row r="7" spans="1:4" x14ac:dyDescent="0.25">
      <c r="B7" t="s">
        <v>19</v>
      </c>
      <c r="D7" s="2">
        <v>96</v>
      </c>
    </row>
    <row r="8" spans="1:4" x14ac:dyDescent="0.25">
      <c r="B8" t="s">
        <v>20</v>
      </c>
      <c r="D8" s="15">
        <f>D7/D6</f>
        <v>0.88888888888888884</v>
      </c>
    </row>
    <row r="10" spans="1:4" ht="21" x14ac:dyDescent="0.35">
      <c r="B10" s="16" t="s">
        <v>40</v>
      </c>
      <c r="D10" s="16" t="str">
        <f>IF(C3&gt;C4,"Martina Brisudová","Peter Sitor")</f>
        <v>Peter Sitor</v>
      </c>
    </row>
    <row r="13" spans="1:4" ht="21" x14ac:dyDescent="0.35">
      <c r="B13" s="16" t="s">
        <v>42</v>
      </c>
    </row>
    <row r="14" spans="1:4" ht="15.75" x14ac:dyDescent="0.25">
      <c r="A14" s="69" t="s">
        <v>0</v>
      </c>
      <c r="B14" s="69" t="s">
        <v>14</v>
      </c>
      <c r="C14" s="70" t="s">
        <v>15</v>
      </c>
      <c r="D14" s="71"/>
    </row>
    <row r="15" spans="1:4" ht="16.5" thickBot="1" x14ac:dyDescent="0.3">
      <c r="A15" s="69"/>
      <c r="B15" s="69"/>
      <c r="C15" s="4" t="s">
        <v>16</v>
      </c>
      <c r="D15" s="4" t="s">
        <v>17</v>
      </c>
    </row>
    <row r="16" spans="1:4" ht="15.75" x14ac:dyDescent="0.25">
      <c r="A16" s="5" t="s">
        <v>1</v>
      </c>
      <c r="B16" s="6" t="s">
        <v>45</v>
      </c>
      <c r="C16" s="8">
        <v>48</v>
      </c>
      <c r="D16" s="13">
        <f>C16/(C16+C17)</f>
        <v>0.5</v>
      </c>
    </row>
    <row r="17" spans="1:4" ht="16.5" thickBot="1" x14ac:dyDescent="0.3">
      <c r="A17" s="9" t="s">
        <v>2</v>
      </c>
      <c r="B17" s="10" t="s">
        <v>43</v>
      </c>
      <c r="C17" s="12">
        <v>48</v>
      </c>
      <c r="D17" s="14">
        <f>C17/(C16+C17)</f>
        <v>0.5</v>
      </c>
    </row>
    <row r="19" spans="1:4" x14ac:dyDescent="0.25">
      <c r="B19" t="s">
        <v>18</v>
      </c>
      <c r="D19" s="2">
        <v>108</v>
      </c>
    </row>
    <row r="20" spans="1:4" x14ac:dyDescent="0.25">
      <c r="B20" t="s">
        <v>19</v>
      </c>
      <c r="D20" s="2">
        <f>C16+C17</f>
        <v>96</v>
      </c>
    </row>
    <row r="21" spans="1:4" x14ac:dyDescent="0.25">
      <c r="B21" t="s">
        <v>20</v>
      </c>
      <c r="D21" s="15">
        <f>D20/D19</f>
        <v>0.88888888888888884</v>
      </c>
    </row>
    <row r="23" spans="1:4" ht="21" x14ac:dyDescent="0.35">
      <c r="B23" s="16" t="s">
        <v>41</v>
      </c>
      <c r="D23" s="16" t="str">
        <f>IF(C16&gt;C17,"Ján Kromholc","Anna Turoňová")</f>
        <v>Anna Turoňová</v>
      </c>
    </row>
    <row r="24" spans="1:4" x14ac:dyDescent="0.25">
      <c r="B24" t="s">
        <v>135</v>
      </c>
    </row>
  </sheetData>
  <mergeCells count="6">
    <mergeCell ref="A1:A2"/>
    <mergeCell ref="B1:B2"/>
    <mergeCell ref="C1:D1"/>
    <mergeCell ref="A14:A15"/>
    <mergeCell ref="B14:B15"/>
    <mergeCell ref="C14:D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F1B3C-464E-44DD-A646-D046E70182D4}">
  <dimension ref="A1:D21"/>
  <sheetViews>
    <sheetView workbookViewId="0">
      <selection activeCell="C16" sqref="C16"/>
    </sheetView>
  </sheetViews>
  <sheetFormatPr defaultRowHeight="15" x14ac:dyDescent="0.25"/>
  <cols>
    <col min="1" max="1" width="5.28515625" customWidth="1"/>
    <col min="2" max="2" width="23.7109375" bestFit="1" customWidth="1"/>
    <col min="3" max="3" width="10.85546875" customWidth="1"/>
    <col min="4" max="4" width="10.7109375" customWidth="1"/>
  </cols>
  <sheetData>
    <row r="1" spans="1:4" ht="15.75" x14ac:dyDescent="0.25">
      <c r="A1" s="69" t="s">
        <v>0</v>
      </c>
      <c r="B1" s="69" t="s">
        <v>14</v>
      </c>
      <c r="C1" s="70" t="s">
        <v>15</v>
      </c>
      <c r="D1" s="71"/>
    </row>
    <row r="2" spans="1:4" ht="16.5" thickBot="1" x14ac:dyDescent="0.3">
      <c r="A2" s="69"/>
      <c r="B2" s="69"/>
      <c r="C2" s="4" t="s">
        <v>16</v>
      </c>
      <c r="D2" s="4" t="s">
        <v>17</v>
      </c>
    </row>
    <row r="3" spans="1:4" ht="15.75" x14ac:dyDescent="0.25">
      <c r="A3" s="5" t="s">
        <v>1</v>
      </c>
      <c r="B3" s="6" t="s">
        <v>3</v>
      </c>
      <c r="C3" s="8">
        <v>23</v>
      </c>
      <c r="D3" s="20">
        <f>C3/(C3+C4)</f>
        <v>0.22772277227722773</v>
      </c>
    </row>
    <row r="4" spans="1:4" ht="16.5" thickBot="1" x14ac:dyDescent="0.3">
      <c r="A4" s="9" t="s">
        <v>2</v>
      </c>
      <c r="B4" s="10" t="s">
        <v>4</v>
      </c>
      <c r="C4" s="12">
        <v>78</v>
      </c>
      <c r="D4" s="21">
        <f>C4/(C3+C4)</f>
        <v>0.7722772277227723</v>
      </c>
    </row>
    <row r="6" spans="1:4" x14ac:dyDescent="0.25">
      <c r="B6" t="s">
        <v>18</v>
      </c>
      <c r="D6" s="2">
        <v>156</v>
      </c>
    </row>
    <row r="7" spans="1:4" x14ac:dyDescent="0.25">
      <c r="B7" t="s">
        <v>19</v>
      </c>
      <c r="D7" s="2">
        <v>101</v>
      </c>
    </row>
    <row r="8" spans="1:4" x14ac:dyDescent="0.25">
      <c r="B8" t="s">
        <v>20</v>
      </c>
      <c r="D8" s="15">
        <f>D7/D6</f>
        <v>0.64743589743589747</v>
      </c>
    </row>
    <row r="10" spans="1:4" ht="21" x14ac:dyDescent="0.35">
      <c r="B10" s="16" t="s">
        <v>39</v>
      </c>
      <c r="D10" s="16" t="str">
        <f>IF(C3&gt;C4,"Martina Brisudová","Peter Sitor")</f>
        <v>Peter Sitor</v>
      </c>
    </row>
    <row r="13" spans="1:4" ht="15.75" x14ac:dyDescent="0.25">
      <c r="A13" s="69" t="s">
        <v>0</v>
      </c>
      <c r="B13" s="69" t="s">
        <v>14</v>
      </c>
      <c r="C13" s="70" t="s">
        <v>15</v>
      </c>
      <c r="D13" s="71"/>
    </row>
    <row r="14" spans="1:4" ht="16.5" thickBot="1" x14ac:dyDescent="0.3">
      <c r="A14" s="69"/>
      <c r="B14" s="69"/>
      <c r="C14" s="4" t="s">
        <v>16</v>
      </c>
      <c r="D14" s="4" t="s">
        <v>17</v>
      </c>
    </row>
    <row r="15" spans="1:4" ht="16.5" thickBot="1" x14ac:dyDescent="0.3">
      <c r="A15" s="26" t="s">
        <v>1</v>
      </c>
      <c r="B15" s="27" t="s">
        <v>44</v>
      </c>
      <c r="C15" s="28">
        <v>85</v>
      </c>
      <c r="D15" s="29">
        <v>1</v>
      </c>
    </row>
    <row r="17" spans="2:4" x14ac:dyDescent="0.25">
      <c r="B17" t="s">
        <v>18</v>
      </c>
      <c r="D17" s="2">
        <v>156</v>
      </c>
    </row>
    <row r="18" spans="2:4" x14ac:dyDescent="0.25">
      <c r="B18" t="s">
        <v>19</v>
      </c>
      <c r="D18" s="2">
        <v>85</v>
      </c>
    </row>
    <row r="19" spans="2:4" x14ac:dyDescent="0.25">
      <c r="B19" t="s">
        <v>20</v>
      </c>
      <c r="D19" s="15">
        <f>D18/D17</f>
        <v>0.54487179487179482</v>
      </c>
    </row>
    <row r="21" spans="2:4" ht="21" x14ac:dyDescent="0.35">
      <c r="B21" s="16" t="s">
        <v>46</v>
      </c>
      <c r="D21" s="16" t="s">
        <v>44</v>
      </c>
    </row>
  </sheetData>
  <mergeCells count="6">
    <mergeCell ref="A1:A2"/>
    <mergeCell ref="B1:B2"/>
    <mergeCell ref="C1:D1"/>
    <mergeCell ref="A13:A14"/>
    <mergeCell ref="B13:B14"/>
    <mergeCell ref="C13:D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2971E-78F1-444A-8C69-57CD157E24EB}">
  <dimension ref="A1:N18"/>
  <sheetViews>
    <sheetView workbookViewId="0">
      <selection activeCell="S18" sqref="S18"/>
    </sheetView>
  </sheetViews>
  <sheetFormatPr defaultRowHeight="15" x14ac:dyDescent="0.25"/>
  <cols>
    <col min="1" max="1" width="5.28515625" customWidth="1"/>
    <col min="2" max="2" width="17.28515625" bestFit="1" customWidth="1"/>
    <col min="3" max="3" width="6.5703125" bestFit="1" customWidth="1"/>
    <col min="4" max="4" width="12.7109375" customWidth="1"/>
    <col min="5" max="5" width="6.5703125" bestFit="1" customWidth="1"/>
    <col min="6" max="6" width="9.7109375" bestFit="1" customWidth="1"/>
    <col min="7" max="7" width="6.5703125" bestFit="1" customWidth="1"/>
    <col min="8" max="8" width="9.7109375" bestFit="1" customWidth="1"/>
    <col min="9" max="9" width="6.5703125" bestFit="1" customWidth="1"/>
    <col min="10" max="10" width="9.7109375" bestFit="1" customWidth="1"/>
    <col min="11" max="11" width="6.5703125" bestFit="1" customWidth="1"/>
    <col min="12" max="12" width="9.7109375" bestFit="1" customWidth="1"/>
  </cols>
  <sheetData>
    <row r="1" spans="1:14" ht="15.75" x14ac:dyDescent="0.25">
      <c r="A1" s="69" t="s">
        <v>0</v>
      </c>
      <c r="B1" s="69" t="s">
        <v>14</v>
      </c>
      <c r="C1" s="72" t="s">
        <v>22</v>
      </c>
      <c r="D1" s="73"/>
      <c r="E1" s="72" t="s">
        <v>23</v>
      </c>
      <c r="F1" s="73"/>
      <c r="G1" s="72" t="s">
        <v>24</v>
      </c>
      <c r="H1" s="73"/>
      <c r="I1" s="72" t="s">
        <v>25</v>
      </c>
      <c r="J1" s="73"/>
      <c r="K1" s="72" t="s">
        <v>26</v>
      </c>
      <c r="L1" s="73"/>
      <c r="M1" s="72" t="s">
        <v>15</v>
      </c>
      <c r="N1" s="73"/>
    </row>
    <row r="2" spans="1:14" ht="16.5" thickBot="1" x14ac:dyDescent="0.3">
      <c r="A2" s="69"/>
      <c r="B2" s="69"/>
      <c r="C2" s="3" t="s">
        <v>16</v>
      </c>
      <c r="D2" s="3" t="s">
        <v>17</v>
      </c>
      <c r="E2" s="3" t="s">
        <v>16</v>
      </c>
      <c r="F2" s="3" t="s">
        <v>17</v>
      </c>
      <c r="G2" s="3" t="s">
        <v>16</v>
      </c>
      <c r="H2" s="3" t="s">
        <v>17</v>
      </c>
      <c r="I2" s="3" t="s">
        <v>16</v>
      </c>
      <c r="J2" s="3" t="s">
        <v>17</v>
      </c>
      <c r="K2" s="3" t="s">
        <v>16</v>
      </c>
      <c r="L2" s="3" t="s">
        <v>17</v>
      </c>
      <c r="M2" s="4" t="s">
        <v>16</v>
      </c>
      <c r="N2" s="4" t="s">
        <v>17</v>
      </c>
    </row>
    <row r="3" spans="1:14" ht="15.75" x14ac:dyDescent="0.25">
      <c r="A3" s="5" t="s">
        <v>1</v>
      </c>
      <c r="B3" s="6" t="s">
        <v>3</v>
      </c>
      <c r="C3" s="17">
        <v>216</v>
      </c>
      <c r="D3" s="22">
        <f>C3/(C3+C4)</f>
        <v>0.47264770240700221</v>
      </c>
      <c r="E3" s="17">
        <v>157</v>
      </c>
      <c r="F3" s="22">
        <f>E3/(E3+E4)</f>
        <v>0.34734513274336282</v>
      </c>
      <c r="G3" s="17">
        <v>118</v>
      </c>
      <c r="H3" s="22">
        <f>G3/(G3+G4)</f>
        <v>0.26818181818181819</v>
      </c>
      <c r="I3" s="17">
        <v>136</v>
      </c>
      <c r="J3" s="22">
        <f>I3/(I3+I4)</f>
        <v>0.32380952380952382</v>
      </c>
      <c r="K3" s="17">
        <v>142</v>
      </c>
      <c r="L3" s="22">
        <f>K3/(K3+K4)</f>
        <v>0.34216867469879519</v>
      </c>
      <c r="M3" s="8">
        <f>C3+E3+G3+I3+K3</f>
        <v>769</v>
      </c>
      <c r="N3" s="20">
        <f>M3/(M3+M4)</f>
        <v>0.35210622710622713</v>
      </c>
    </row>
    <row r="4" spans="1:14" ht="16.5" thickBot="1" x14ac:dyDescent="0.3">
      <c r="A4" s="9" t="s">
        <v>2</v>
      </c>
      <c r="B4" s="10" t="s">
        <v>4</v>
      </c>
      <c r="C4" s="18">
        <v>241</v>
      </c>
      <c r="D4" s="23">
        <f>C4/(C3+C4)</f>
        <v>0.52735229759299784</v>
      </c>
      <c r="E4" s="18">
        <v>295</v>
      </c>
      <c r="F4" s="23">
        <f>E4/(E3+E4)</f>
        <v>0.65265486725663713</v>
      </c>
      <c r="G4" s="18">
        <v>322</v>
      </c>
      <c r="H4" s="23">
        <f>G4/(G3+G4)</f>
        <v>0.73181818181818181</v>
      </c>
      <c r="I4" s="18">
        <v>284</v>
      </c>
      <c r="J4" s="23">
        <f>I4/(I3+I4)</f>
        <v>0.67619047619047623</v>
      </c>
      <c r="K4" s="18">
        <v>273</v>
      </c>
      <c r="L4" s="23">
        <f>K4/(K3+K4)</f>
        <v>0.65783132530120481</v>
      </c>
      <c r="M4" s="12">
        <f>C4+E4+G4+I4+K4</f>
        <v>1415</v>
      </c>
      <c r="N4" s="21">
        <f>M4/(M3+M4)</f>
        <v>0.64789377289377292</v>
      </c>
    </row>
    <row r="6" spans="1:14" x14ac:dyDescent="0.25">
      <c r="B6" t="s">
        <v>36</v>
      </c>
      <c r="D6" s="2">
        <f>C14+C15+C16+C17+C18</f>
        <v>4097</v>
      </c>
    </row>
    <row r="7" spans="1:14" x14ac:dyDescent="0.25">
      <c r="B7" t="s">
        <v>37</v>
      </c>
      <c r="D7" s="2">
        <f>C3+C4+E3+E4+G3+G4+I3+I4+K3+K4</f>
        <v>2184</v>
      </c>
    </row>
    <row r="8" spans="1:14" x14ac:dyDescent="0.25">
      <c r="B8" t="s">
        <v>38</v>
      </c>
      <c r="D8" s="15">
        <f>D7/D6</f>
        <v>0.53307298022943617</v>
      </c>
    </row>
    <row r="10" spans="1:14" ht="21" x14ac:dyDescent="0.35">
      <c r="B10" s="78" t="s">
        <v>35</v>
      </c>
      <c r="C10" s="79"/>
      <c r="D10" s="79"/>
      <c r="F10" s="16" t="str">
        <f>IF(M3&gt;M4,"Martina Brisudová","Peter Sitor")</f>
        <v>Peter Sitor</v>
      </c>
    </row>
    <row r="12" spans="1:14" x14ac:dyDescent="0.25">
      <c r="B12" s="76"/>
      <c r="C12" s="69" t="s">
        <v>32</v>
      </c>
      <c r="D12" s="69"/>
      <c r="E12" s="76" t="s">
        <v>34</v>
      </c>
      <c r="F12" s="76"/>
      <c r="G12" s="76" t="s">
        <v>33</v>
      </c>
      <c r="H12" s="76"/>
    </row>
    <row r="13" spans="1:14" x14ac:dyDescent="0.25">
      <c r="B13" s="77"/>
      <c r="C13" s="80"/>
      <c r="D13" s="80"/>
      <c r="E13" s="77"/>
      <c r="F13" s="77"/>
      <c r="G13" s="77"/>
      <c r="H13" s="77"/>
    </row>
    <row r="14" spans="1:14" x14ac:dyDescent="0.25">
      <c r="B14" s="19" t="s">
        <v>27</v>
      </c>
      <c r="C14" s="74">
        <v>751</v>
      </c>
      <c r="D14" s="74"/>
      <c r="E14" s="81">
        <f>C3+C4</f>
        <v>457</v>
      </c>
      <c r="F14" s="82"/>
      <c r="G14" s="75">
        <f>E14/C14</f>
        <v>0.60852197070572567</v>
      </c>
      <c r="H14" s="75"/>
    </row>
    <row r="15" spans="1:14" x14ac:dyDescent="0.25">
      <c r="B15" s="19" t="s">
        <v>28</v>
      </c>
      <c r="C15" s="74">
        <v>916</v>
      </c>
      <c r="D15" s="74"/>
      <c r="E15" s="81">
        <f>E3+E4</f>
        <v>452</v>
      </c>
      <c r="F15" s="82"/>
      <c r="G15" s="75">
        <f>E15/C15</f>
        <v>0.49344978165938863</v>
      </c>
      <c r="H15" s="75"/>
    </row>
    <row r="16" spans="1:14" x14ac:dyDescent="0.25">
      <c r="B16" s="19" t="s">
        <v>29</v>
      </c>
      <c r="C16" s="74">
        <v>735</v>
      </c>
      <c r="D16" s="74"/>
      <c r="E16" s="81">
        <f>G3+G4</f>
        <v>440</v>
      </c>
      <c r="F16" s="82"/>
      <c r="G16" s="75">
        <f>E16/C16</f>
        <v>0.59863945578231292</v>
      </c>
      <c r="H16" s="75"/>
    </row>
    <row r="17" spans="2:8" x14ac:dyDescent="0.25">
      <c r="B17" s="19" t="s">
        <v>30</v>
      </c>
      <c r="C17" s="74">
        <v>801</v>
      </c>
      <c r="D17" s="74"/>
      <c r="E17" s="81">
        <f>I3+I4</f>
        <v>420</v>
      </c>
      <c r="F17" s="82"/>
      <c r="G17" s="75">
        <f>E17/C17</f>
        <v>0.52434456928838946</v>
      </c>
      <c r="H17" s="75"/>
    </row>
    <row r="18" spans="2:8" x14ac:dyDescent="0.25">
      <c r="B18" s="19" t="s">
        <v>31</v>
      </c>
      <c r="C18" s="74">
        <v>894</v>
      </c>
      <c r="D18" s="74"/>
      <c r="E18" s="81">
        <f>K3+K4</f>
        <v>415</v>
      </c>
      <c r="F18" s="82"/>
      <c r="G18" s="75">
        <f>E18/C18</f>
        <v>0.46420581655480986</v>
      </c>
      <c r="H18" s="75"/>
    </row>
  </sheetData>
  <mergeCells count="28">
    <mergeCell ref="B12:B13"/>
    <mergeCell ref="B10:D10"/>
    <mergeCell ref="G16:H16"/>
    <mergeCell ref="G17:H17"/>
    <mergeCell ref="G18:H18"/>
    <mergeCell ref="C12:D13"/>
    <mergeCell ref="E12:F13"/>
    <mergeCell ref="G12:H13"/>
    <mergeCell ref="C16:D16"/>
    <mergeCell ref="C17:D17"/>
    <mergeCell ref="C18:D18"/>
    <mergeCell ref="E14:F14"/>
    <mergeCell ref="E15:F15"/>
    <mergeCell ref="E16:F16"/>
    <mergeCell ref="E17:F17"/>
    <mergeCell ref="E18:F18"/>
    <mergeCell ref="I1:J1"/>
    <mergeCell ref="K1:L1"/>
    <mergeCell ref="M1:N1"/>
    <mergeCell ref="C14:D14"/>
    <mergeCell ref="C15:D15"/>
    <mergeCell ref="G14:H14"/>
    <mergeCell ref="G15:H15"/>
    <mergeCell ref="A1:A2"/>
    <mergeCell ref="B1:B2"/>
    <mergeCell ref="C1:D1"/>
    <mergeCell ref="E1:F1"/>
    <mergeCell ref="G1:H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C0AFF-6D5B-448E-940F-21012DE376D2}">
  <dimension ref="A1:N62"/>
  <sheetViews>
    <sheetView workbookViewId="0">
      <selection activeCell="N23" sqref="N23"/>
    </sheetView>
  </sheetViews>
  <sheetFormatPr defaultRowHeight="15" x14ac:dyDescent="0.25"/>
  <cols>
    <col min="1" max="1" width="4.5703125" customWidth="1"/>
    <col min="2" max="2" width="18" customWidth="1"/>
    <col min="3" max="3" width="7.140625" customWidth="1"/>
    <col min="4" max="4" width="10.7109375" customWidth="1"/>
    <col min="5" max="5" width="7.140625" customWidth="1"/>
    <col min="6" max="6" width="10.7109375" customWidth="1"/>
    <col min="7" max="7" width="7.140625" customWidth="1"/>
    <col min="8" max="8" width="10.7109375" customWidth="1"/>
    <col min="9" max="9" width="7.140625" customWidth="1"/>
    <col min="10" max="10" width="10.7109375" customWidth="1"/>
    <col min="11" max="11" width="7.140625" customWidth="1"/>
    <col min="12" max="12" width="10.7109375" customWidth="1"/>
    <col min="13" max="13" width="7.140625" customWidth="1"/>
    <col min="14" max="14" width="10.7109375" customWidth="1"/>
  </cols>
  <sheetData>
    <row r="1" spans="1:14" x14ac:dyDescent="0.25">
      <c r="B1" t="s">
        <v>36</v>
      </c>
      <c r="E1" s="2">
        <f>SUM(C7:D11)</f>
        <v>4097</v>
      </c>
    </row>
    <row r="2" spans="1:14" x14ac:dyDescent="0.25">
      <c r="B2" t="s">
        <v>132</v>
      </c>
      <c r="E2" s="2">
        <f>SUM(E7:F11)</f>
        <v>2207</v>
      </c>
    </row>
    <row r="3" spans="1:14" x14ac:dyDescent="0.25">
      <c r="B3" t="s">
        <v>38</v>
      </c>
      <c r="E3" s="15">
        <f>E2/E1</f>
        <v>0.53868684403221867</v>
      </c>
    </row>
    <row r="5" spans="1:14" x14ac:dyDescent="0.25">
      <c r="B5" s="76"/>
      <c r="C5" s="76" t="s">
        <v>131</v>
      </c>
      <c r="D5" s="76"/>
      <c r="E5" s="76" t="s">
        <v>133</v>
      </c>
      <c r="F5" s="76"/>
      <c r="G5" s="76" t="s">
        <v>33</v>
      </c>
      <c r="H5" s="24"/>
    </row>
    <row r="6" spans="1:14" x14ac:dyDescent="0.25">
      <c r="B6" s="77"/>
      <c r="C6" s="77"/>
      <c r="D6" s="77"/>
      <c r="E6" s="77"/>
      <c r="F6" s="77"/>
      <c r="G6" s="77"/>
      <c r="H6" s="40"/>
    </row>
    <row r="7" spans="1:14" x14ac:dyDescent="0.25">
      <c r="B7" s="19" t="s">
        <v>27</v>
      </c>
      <c r="C7" s="81">
        <v>751</v>
      </c>
      <c r="D7" s="82"/>
      <c r="E7" s="81">
        <v>462</v>
      </c>
      <c r="F7" s="82"/>
      <c r="G7" s="25">
        <f>E7/C7</f>
        <v>0.61517976031957389</v>
      </c>
      <c r="H7" s="41"/>
    </row>
    <row r="8" spans="1:14" x14ac:dyDescent="0.25">
      <c r="B8" s="19" t="s">
        <v>28</v>
      </c>
      <c r="C8" s="81">
        <v>916</v>
      </c>
      <c r="D8" s="82"/>
      <c r="E8" s="81">
        <v>461</v>
      </c>
      <c r="F8" s="82"/>
      <c r="G8" s="25">
        <f>E8/C8</f>
        <v>0.50327510917030571</v>
      </c>
      <c r="H8" s="41"/>
    </row>
    <row r="9" spans="1:14" x14ac:dyDescent="0.25">
      <c r="B9" s="19" t="s">
        <v>29</v>
      </c>
      <c r="C9" s="81">
        <v>735</v>
      </c>
      <c r="D9" s="82"/>
      <c r="E9" s="81">
        <v>450</v>
      </c>
      <c r="F9" s="82"/>
      <c r="G9" s="25">
        <f>E9/C9</f>
        <v>0.61224489795918369</v>
      </c>
      <c r="H9" s="41"/>
    </row>
    <row r="10" spans="1:14" x14ac:dyDescent="0.25">
      <c r="B10" s="19" t="s">
        <v>30</v>
      </c>
      <c r="C10" s="81">
        <v>801</v>
      </c>
      <c r="D10" s="82"/>
      <c r="E10" s="81">
        <v>414</v>
      </c>
      <c r="F10" s="82"/>
      <c r="G10" s="25">
        <f>E10/C10</f>
        <v>0.5168539325842697</v>
      </c>
      <c r="H10" s="41"/>
    </row>
    <row r="11" spans="1:14" x14ac:dyDescent="0.25">
      <c r="B11" s="19" t="s">
        <v>31</v>
      </c>
      <c r="C11" s="81">
        <v>894</v>
      </c>
      <c r="D11" s="82"/>
      <c r="E11" s="81">
        <v>420</v>
      </c>
      <c r="F11" s="82"/>
      <c r="G11" s="25">
        <f>E11/C11</f>
        <v>0.46979865771812079</v>
      </c>
      <c r="H11" s="41"/>
    </row>
    <row r="12" spans="1:14" ht="15.75" thickBot="1" x14ac:dyDescent="0.3"/>
    <row r="13" spans="1:14" ht="18.75" x14ac:dyDescent="0.25">
      <c r="A13" s="83" t="s">
        <v>0</v>
      </c>
      <c r="B13" s="86" t="s">
        <v>14</v>
      </c>
      <c r="C13" s="86" t="s">
        <v>22</v>
      </c>
      <c r="D13" s="88"/>
      <c r="E13" s="86" t="s">
        <v>23</v>
      </c>
      <c r="F13" s="88"/>
      <c r="G13" s="86" t="s">
        <v>24</v>
      </c>
      <c r="H13" s="88"/>
      <c r="I13" s="86" t="s">
        <v>25</v>
      </c>
      <c r="J13" s="88"/>
      <c r="K13" s="86" t="s">
        <v>26</v>
      </c>
      <c r="L13" s="89"/>
      <c r="M13" s="83" t="s">
        <v>15</v>
      </c>
      <c r="N13" s="84"/>
    </row>
    <row r="14" spans="1:14" ht="19.5" thickBot="1" x14ac:dyDescent="0.35">
      <c r="A14" s="85"/>
      <c r="B14" s="87"/>
      <c r="C14" s="45" t="s">
        <v>129</v>
      </c>
      <c r="D14" s="45" t="s">
        <v>130</v>
      </c>
      <c r="E14" s="45" t="s">
        <v>129</v>
      </c>
      <c r="F14" s="45" t="s">
        <v>130</v>
      </c>
      <c r="G14" s="45" t="s">
        <v>129</v>
      </c>
      <c r="H14" s="45" t="s">
        <v>130</v>
      </c>
      <c r="I14" s="45" t="s">
        <v>129</v>
      </c>
      <c r="J14" s="45" t="s">
        <v>130</v>
      </c>
      <c r="K14" s="45" t="s">
        <v>129</v>
      </c>
      <c r="L14" s="50" t="s">
        <v>130</v>
      </c>
      <c r="M14" s="51" t="s">
        <v>129</v>
      </c>
      <c r="N14" s="46" t="s">
        <v>130</v>
      </c>
    </row>
    <row r="15" spans="1:14" ht="15.75" x14ac:dyDescent="0.25">
      <c r="A15" s="32" t="s">
        <v>1</v>
      </c>
      <c r="B15" s="32" t="s">
        <v>47</v>
      </c>
      <c r="C15" s="17">
        <v>17</v>
      </c>
      <c r="D15" s="53">
        <f>C15/$E$7</f>
        <v>3.67965367965368E-2</v>
      </c>
      <c r="E15" s="17">
        <v>5</v>
      </c>
      <c r="F15" s="22">
        <f>E15/$E$8</f>
        <v>1.0845986984815618E-2</v>
      </c>
      <c r="G15" s="17">
        <v>11</v>
      </c>
      <c r="H15" s="22">
        <f>G15/$E$9</f>
        <v>2.4444444444444446E-2</v>
      </c>
      <c r="I15" s="17">
        <v>16</v>
      </c>
      <c r="J15" s="22">
        <f>I15/$E$10</f>
        <v>3.864734299516908E-2</v>
      </c>
      <c r="K15" s="17">
        <v>11</v>
      </c>
      <c r="L15" s="52">
        <f>K15/$E$11</f>
        <v>2.6190476190476191E-2</v>
      </c>
      <c r="M15" s="36">
        <f>K15+I15+G15+E15+C15</f>
        <v>60</v>
      </c>
      <c r="N15" s="58">
        <f>M15/$E$2</f>
        <v>2.718622564567286E-2</v>
      </c>
    </row>
    <row r="16" spans="1:14" ht="15.75" x14ac:dyDescent="0.25">
      <c r="A16" s="19" t="s">
        <v>2</v>
      </c>
      <c r="B16" s="19" t="s">
        <v>48</v>
      </c>
      <c r="C16" s="90">
        <v>122</v>
      </c>
      <c r="D16" s="55">
        <f t="shared" ref="D16:D31" si="0">C16/$E$7</f>
        <v>0.26406926406926406</v>
      </c>
      <c r="E16" s="90">
        <v>106</v>
      </c>
      <c r="F16" s="55">
        <f t="shared" ref="F16:F31" si="1">E16/$E$8</f>
        <v>0.2299349240780911</v>
      </c>
      <c r="G16" s="30">
        <v>109</v>
      </c>
      <c r="H16" s="55">
        <f t="shared" ref="H16:H31" si="2">G16/$E$9</f>
        <v>0.24222222222222223</v>
      </c>
      <c r="I16" s="30">
        <v>84</v>
      </c>
      <c r="J16" s="55">
        <f t="shared" ref="J16:J31" si="3">I16/$E$10</f>
        <v>0.20289855072463769</v>
      </c>
      <c r="K16" s="30">
        <v>89</v>
      </c>
      <c r="L16" s="62">
        <f t="shared" ref="L16:L31" si="4">K16/$E$11</f>
        <v>0.2119047619047619</v>
      </c>
      <c r="M16" s="95">
        <f>K16+I16+G16+E16+C16</f>
        <v>510</v>
      </c>
      <c r="N16" s="56">
        <f t="shared" ref="N16:N31" si="5">M16/$E$2</f>
        <v>0.23108291798821931</v>
      </c>
    </row>
    <row r="17" spans="1:14" ht="15.75" x14ac:dyDescent="0.25">
      <c r="A17" s="31" t="s">
        <v>7</v>
      </c>
      <c r="B17" s="31" t="s">
        <v>89</v>
      </c>
      <c r="C17" s="67">
        <v>79</v>
      </c>
      <c r="D17" s="55">
        <f t="shared" si="0"/>
        <v>0.17099567099567101</v>
      </c>
      <c r="E17" s="91">
        <v>128</v>
      </c>
      <c r="F17" s="25">
        <f t="shared" si="1"/>
        <v>0.27765726681127983</v>
      </c>
      <c r="G17" s="91">
        <v>113</v>
      </c>
      <c r="H17" s="25">
        <f t="shared" si="2"/>
        <v>0.25111111111111112</v>
      </c>
      <c r="I17" s="91">
        <v>107</v>
      </c>
      <c r="J17" s="25">
        <f t="shared" si="3"/>
        <v>0.25845410628019322</v>
      </c>
      <c r="K17" s="91">
        <v>143</v>
      </c>
      <c r="L17" s="60">
        <f t="shared" si="4"/>
        <v>0.34047619047619049</v>
      </c>
      <c r="M17" s="93">
        <f t="shared" ref="M17:M30" si="6">K17+I17+G17+E17+C17</f>
        <v>570</v>
      </c>
      <c r="N17" s="56">
        <f t="shared" si="5"/>
        <v>0.25826914363389214</v>
      </c>
    </row>
    <row r="18" spans="1:14" ht="15.75" x14ac:dyDescent="0.25">
      <c r="A18" s="31" t="s">
        <v>8</v>
      </c>
      <c r="B18" s="31" t="s">
        <v>90</v>
      </c>
      <c r="C18" s="67">
        <v>26</v>
      </c>
      <c r="D18" s="55">
        <f t="shared" si="0"/>
        <v>5.627705627705628E-2</v>
      </c>
      <c r="E18" s="67">
        <v>24</v>
      </c>
      <c r="F18" s="25">
        <f t="shared" si="1"/>
        <v>5.2060737527114966E-2</v>
      </c>
      <c r="G18" s="67">
        <v>35</v>
      </c>
      <c r="H18" s="25">
        <f t="shared" si="2"/>
        <v>7.7777777777777779E-2</v>
      </c>
      <c r="I18" s="67">
        <v>20</v>
      </c>
      <c r="J18" s="25">
        <f t="shared" si="3"/>
        <v>4.8309178743961352E-2</v>
      </c>
      <c r="K18" s="67">
        <v>9</v>
      </c>
      <c r="L18" s="60">
        <f t="shared" si="4"/>
        <v>2.1428571428571429E-2</v>
      </c>
      <c r="M18" s="37">
        <f t="shared" si="6"/>
        <v>114</v>
      </c>
      <c r="N18" s="56">
        <f t="shared" si="5"/>
        <v>5.1653828726778435E-2</v>
      </c>
    </row>
    <row r="19" spans="1:14" ht="15.75" x14ac:dyDescent="0.25">
      <c r="A19" s="31" t="s">
        <v>9</v>
      </c>
      <c r="B19" s="31" t="s">
        <v>3</v>
      </c>
      <c r="C19" s="91">
        <v>170</v>
      </c>
      <c r="D19" s="55">
        <f t="shared" si="0"/>
        <v>0.36796536796536794</v>
      </c>
      <c r="E19" s="91">
        <v>131</v>
      </c>
      <c r="F19" s="25">
        <f t="shared" si="1"/>
        <v>0.2841648590021692</v>
      </c>
      <c r="G19" s="67">
        <v>99</v>
      </c>
      <c r="H19" s="25">
        <f t="shared" si="2"/>
        <v>0.22</v>
      </c>
      <c r="I19" s="91">
        <v>102</v>
      </c>
      <c r="J19" s="25">
        <f t="shared" si="3"/>
        <v>0.24637681159420291</v>
      </c>
      <c r="K19" s="91">
        <v>118</v>
      </c>
      <c r="L19" s="60">
        <f t="shared" si="4"/>
        <v>0.28095238095238095</v>
      </c>
      <c r="M19" s="93">
        <f t="shared" si="6"/>
        <v>620</v>
      </c>
      <c r="N19" s="56">
        <f t="shared" si="5"/>
        <v>0.28092433167195285</v>
      </c>
    </row>
    <row r="20" spans="1:14" ht="15.75" x14ac:dyDescent="0.25">
      <c r="A20" s="31" t="s">
        <v>49</v>
      </c>
      <c r="B20" s="31" t="s">
        <v>91</v>
      </c>
      <c r="C20" s="67">
        <v>111</v>
      </c>
      <c r="D20" s="55">
        <f t="shared" si="0"/>
        <v>0.24025974025974026</v>
      </c>
      <c r="E20" s="67">
        <v>95</v>
      </c>
      <c r="F20" s="25">
        <f t="shared" si="1"/>
        <v>0.20607375271149675</v>
      </c>
      <c r="G20" s="67">
        <v>73</v>
      </c>
      <c r="H20" s="25">
        <f t="shared" si="2"/>
        <v>0.16222222222222221</v>
      </c>
      <c r="I20" s="67">
        <v>66</v>
      </c>
      <c r="J20" s="25">
        <f t="shared" si="3"/>
        <v>0.15942028985507245</v>
      </c>
      <c r="K20" s="67">
        <v>76</v>
      </c>
      <c r="L20" s="60">
        <f t="shared" si="4"/>
        <v>0.18095238095238095</v>
      </c>
      <c r="M20" s="37">
        <f t="shared" si="6"/>
        <v>421</v>
      </c>
      <c r="N20" s="56">
        <f t="shared" si="5"/>
        <v>0.19075668328047124</v>
      </c>
    </row>
    <row r="21" spans="1:14" ht="15.75" x14ac:dyDescent="0.25">
      <c r="A21" s="31" t="s">
        <v>50</v>
      </c>
      <c r="B21" s="31" t="s">
        <v>92</v>
      </c>
      <c r="C21" s="67">
        <v>29</v>
      </c>
      <c r="D21" s="55">
        <f t="shared" si="0"/>
        <v>6.2770562770562768E-2</v>
      </c>
      <c r="E21" s="67">
        <v>26</v>
      </c>
      <c r="F21" s="25">
        <f t="shared" si="1"/>
        <v>5.6399132321041212E-2</v>
      </c>
      <c r="G21" s="67">
        <v>17</v>
      </c>
      <c r="H21" s="25">
        <f t="shared" si="2"/>
        <v>3.7777777777777778E-2</v>
      </c>
      <c r="I21" s="67">
        <v>29</v>
      </c>
      <c r="J21" s="25">
        <f t="shared" si="3"/>
        <v>7.0048309178743967E-2</v>
      </c>
      <c r="K21" s="67">
        <v>12</v>
      </c>
      <c r="L21" s="60">
        <f t="shared" si="4"/>
        <v>2.8571428571428571E-2</v>
      </c>
      <c r="M21" s="37">
        <f t="shared" si="6"/>
        <v>113</v>
      </c>
      <c r="N21" s="56">
        <f t="shared" si="5"/>
        <v>5.1200724966017221E-2</v>
      </c>
    </row>
    <row r="22" spans="1:14" ht="15.75" x14ac:dyDescent="0.25">
      <c r="A22" s="31" t="s">
        <v>51</v>
      </c>
      <c r="B22" s="31" t="s">
        <v>93</v>
      </c>
      <c r="C22" s="91">
        <v>121</v>
      </c>
      <c r="D22" s="55">
        <f t="shared" si="0"/>
        <v>0.26190476190476192</v>
      </c>
      <c r="E22" s="91">
        <v>137</v>
      </c>
      <c r="F22" s="25">
        <f t="shared" si="1"/>
        <v>0.29718004338394793</v>
      </c>
      <c r="G22" s="91">
        <v>137</v>
      </c>
      <c r="H22" s="25">
        <f t="shared" si="2"/>
        <v>0.30444444444444446</v>
      </c>
      <c r="I22" s="67">
        <v>100</v>
      </c>
      <c r="J22" s="25">
        <f t="shared" si="3"/>
        <v>0.24154589371980675</v>
      </c>
      <c r="K22" s="91">
        <v>99</v>
      </c>
      <c r="L22" s="60">
        <f t="shared" si="4"/>
        <v>0.23571428571428571</v>
      </c>
      <c r="M22" s="93">
        <f t="shared" si="6"/>
        <v>594</v>
      </c>
      <c r="N22" s="56">
        <f t="shared" si="5"/>
        <v>0.26914363389216128</v>
      </c>
    </row>
    <row r="23" spans="1:14" ht="15.75" x14ac:dyDescent="0.25">
      <c r="A23" s="31" t="s">
        <v>52</v>
      </c>
      <c r="B23" s="31" t="s">
        <v>94</v>
      </c>
      <c r="C23" s="91">
        <v>109</v>
      </c>
      <c r="D23" s="55">
        <f t="shared" si="0"/>
        <v>0.23593073593073594</v>
      </c>
      <c r="E23" s="67">
        <v>85</v>
      </c>
      <c r="F23" s="55">
        <f t="shared" si="1"/>
        <v>0.18438177874186551</v>
      </c>
      <c r="G23" s="67">
        <v>64</v>
      </c>
      <c r="H23" s="25">
        <f t="shared" si="2"/>
        <v>0.14222222222222222</v>
      </c>
      <c r="I23" s="67">
        <v>75</v>
      </c>
      <c r="J23" s="25">
        <f t="shared" si="3"/>
        <v>0.18115942028985507</v>
      </c>
      <c r="K23" s="67">
        <v>77</v>
      </c>
      <c r="L23" s="60">
        <f t="shared" si="4"/>
        <v>0.18333333333333332</v>
      </c>
      <c r="M23" s="37">
        <f t="shared" si="6"/>
        <v>410</v>
      </c>
      <c r="N23" s="56">
        <f t="shared" si="5"/>
        <v>0.18577254191209788</v>
      </c>
    </row>
    <row r="24" spans="1:14" ht="15.75" x14ac:dyDescent="0.25">
      <c r="A24" s="31" t="s">
        <v>53</v>
      </c>
      <c r="B24" s="31" t="s">
        <v>95</v>
      </c>
      <c r="C24" s="67">
        <v>54</v>
      </c>
      <c r="D24" s="55">
        <f t="shared" si="0"/>
        <v>0.11688311688311688</v>
      </c>
      <c r="E24" s="67">
        <v>40</v>
      </c>
      <c r="F24" s="25">
        <f t="shared" si="1"/>
        <v>8.6767895878524945E-2</v>
      </c>
      <c r="G24" s="67">
        <v>23</v>
      </c>
      <c r="H24" s="25">
        <f t="shared" si="2"/>
        <v>5.1111111111111114E-2</v>
      </c>
      <c r="I24" s="67">
        <v>39</v>
      </c>
      <c r="J24" s="25">
        <f t="shared" si="3"/>
        <v>9.420289855072464E-2</v>
      </c>
      <c r="K24" s="67">
        <v>49</v>
      </c>
      <c r="L24" s="60">
        <f t="shared" si="4"/>
        <v>0.11666666666666667</v>
      </c>
      <c r="M24" s="37">
        <f t="shared" si="6"/>
        <v>205</v>
      </c>
      <c r="N24" s="56">
        <f t="shared" si="5"/>
        <v>9.2886270956048941E-2</v>
      </c>
    </row>
    <row r="25" spans="1:14" ht="15.75" x14ac:dyDescent="0.25">
      <c r="A25" s="31" t="s">
        <v>54</v>
      </c>
      <c r="B25" s="31" t="s">
        <v>96</v>
      </c>
      <c r="C25" s="67">
        <v>74</v>
      </c>
      <c r="D25" s="55">
        <f t="shared" si="0"/>
        <v>0.16017316017316016</v>
      </c>
      <c r="E25" s="67">
        <v>72</v>
      </c>
      <c r="F25" s="25">
        <f t="shared" si="1"/>
        <v>0.1561822125813449</v>
      </c>
      <c r="G25" s="67">
        <v>83</v>
      </c>
      <c r="H25" s="25">
        <f t="shared" si="2"/>
        <v>0.18444444444444444</v>
      </c>
      <c r="I25" s="67">
        <v>80</v>
      </c>
      <c r="J25" s="25">
        <f t="shared" si="3"/>
        <v>0.19323671497584541</v>
      </c>
      <c r="K25" s="67">
        <v>76</v>
      </c>
      <c r="L25" s="60">
        <f t="shared" si="4"/>
        <v>0.18095238095238095</v>
      </c>
      <c r="M25" s="37">
        <f t="shared" si="6"/>
        <v>385</v>
      </c>
      <c r="N25" s="56">
        <f t="shared" si="5"/>
        <v>0.17444494789306753</v>
      </c>
    </row>
    <row r="26" spans="1:14" ht="15.75" x14ac:dyDescent="0.25">
      <c r="A26" s="31" t="s">
        <v>55</v>
      </c>
      <c r="B26" s="31" t="s">
        <v>97</v>
      </c>
      <c r="C26" s="67">
        <v>99</v>
      </c>
      <c r="D26" s="55">
        <f t="shared" si="0"/>
        <v>0.21428571428571427</v>
      </c>
      <c r="E26" s="91">
        <v>131</v>
      </c>
      <c r="F26" s="25">
        <f t="shared" si="1"/>
        <v>0.2841648590021692</v>
      </c>
      <c r="G26" s="91">
        <v>113</v>
      </c>
      <c r="H26" s="25">
        <f t="shared" si="2"/>
        <v>0.25111111111111112</v>
      </c>
      <c r="I26" s="67">
        <v>72</v>
      </c>
      <c r="J26" s="25">
        <f t="shared" si="3"/>
        <v>0.17391304347826086</v>
      </c>
      <c r="K26" s="91">
        <v>113</v>
      </c>
      <c r="L26" s="60">
        <f t="shared" si="4"/>
        <v>0.26904761904761904</v>
      </c>
      <c r="M26" s="95">
        <f t="shared" si="6"/>
        <v>528</v>
      </c>
      <c r="N26" s="56">
        <f t="shared" si="5"/>
        <v>0.23923878568192117</v>
      </c>
    </row>
    <row r="27" spans="1:14" ht="15.75" x14ac:dyDescent="0.25">
      <c r="A27" s="31" t="s">
        <v>56</v>
      </c>
      <c r="B27" s="31" t="s">
        <v>98</v>
      </c>
      <c r="C27" s="91">
        <v>146</v>
      </c>
      <c r="D27" s="55">
        <f t="shared" si="0"/>
        <v>0.31601731601731603</v>
      </c>
      <c r="E27" s="67">
        <v>16</v>
      </c>
      <c r="F27" s="25">
        <f t="shared" si="1"/>
        <v>3.4707158351409979E-2</v>
      </c>
      <c r="G27" s="91">
        <v>196</v>
      </c>
      <c r="H27" s="25">
        <f t="shared" si="2"/>
        <v>0.43555555555555553</v>
      </c>
      <c r="I27" s="91">
        <v>142</v>
      </c>
      <c r="J27" s="25">
        <f t="shared" si="3"/>
        <v>0.34299516908212563</v>
      </c>
      <c r="K27" s="91">
        <v>167</v>
      </c>
      <c r="L27" s="60">
        <f t="shared" si="4"/>
        <v>0.39761904761904759</v>
      </c>
      <c r="M27" s="93">
        <f t="shared" si="6"/>
        <v>667</v>
      </c>
      <c r="N27" s="56">
        <f t="shared" si="5"/>
        <v>0.30222020842772995</v>
      </c>
    </row>
    <row r="28" spans="1:14" ht="15.75" x14ac:dyDescent="0.25">
      <c r="A28" s="31" t="s">
        <v>57</v>
      </c>
      <c r="B28" s="31" t="s">
        <v>99</v>
      </c>
      <c r="C28" s="67">
        <v>80</v>
      </c>
      <c r="D28" s="55">
        <f t="shared" si="0"/>
        <v>0.17316017316017315</v>
      </c>
      <c r="E28" s="67">
        <v>73</v>
      </c>
      <c r="F28" s="25">
        <f t="shared" si="1"/>
        <v>0.15835140997830802</v>
      </c>
      <c r="G28" s="67">
        <v>90</v>
      </c>
      <c r="H28" s="25">
        <f t="shared" si="2"/>
        <v>0.2</v>
      </c>
      <c r="I28" s="67">
        <v>68</v>
      </c>
      <c r="J28" s="25">
        <f t="shared" si="3"/>
        <v>0.16425120772946861</v>
      </c>
      <c r="K28" s="67">
        <v>68</v>
      </c>
      <c r="L28" s="60">
        <f t="shared" si="4"/>
        <v>0.16190476190476191</v>
      </c>
      <c r="M28" s="37">
        <f t="shared" si="6"/>
        <v>379</v>
      </c>
      <c r="N28" s="56">
        <f t="shared" si="5"/>
        <v>0.17172632532850024</v>
      </c>
    </row>
    <row r="29" spans="1:14" ht="15.75" x14ac:dyDescent="0.25">
      <c r="A29" s="31" t="s">
        <v>58</v>
      </c>
      <c r="B29" s="31" t="s">
        <v>100</v>
      </c>
      <c r="C29" s="67">
        <v>83</v>
      </c>
      <c r="D29" s="55">
        <f t="shared" si="0"/>
        <v>0.17965367965367965</v>
      </c>
      <c r="E29" s="91">
        <v>124</v>
      </c>
      <c r="F29" s="25">
        <f t="shared" si="1"/>
        <v>0.26898047722342733</v>
      </c>
      <c r="G29" s="91">
        <v>122</v>
      </c>
      <c r="H29" s="25">
        <f t="shared" si="2"/>
        <v>0.27111111111111114</v>
      </c>
      <c r="I29" s="91">
        <v>127</v>
      </c>
      <c r="J29" s="25">
        <f t="shared" si="3"/>
        <v>0.30676328502415456</v>
      </c>
      <c r="K29" s="91">
        <v>106</v>
      </c>
      <c r="L29" s="60">
        <f t="shared" si="4"/>
        <v>0.25238095238095237</v>
      </c>
      <c r="M29" s="95">
        <f t="shared" si="6"/>
        <v>562</v>
      </c>
      <c r="N29" s="56">
        <f t="shared" si="5"/>
        <v>0.25464431354780243</v>
      </c>
    </row>
    <row r="30" spans="1:14" ht="15.75" x14ac:dyDescent="0.25">
      <c r="A30" s="31" t="s">
        <v>59</v>
      </c>
      <c r="B30" s="31" t="s">
        <v>101</v>
      </c>
      <c r="C30" s="67">
        <v>101</v>
      </c>
      <c r="D30" s="55">
        <f t="shared" si="0"/>
        <v>0.21861471861471862</v>
      </c>
      <c r="E30" s="67">
        <v>99</v>
      </c>
      <c r="F30" s="25">
        <f t="shared" si="1"/>
        <v>0.21475054229934923</v>
      </c>
      <c r="G30" s="67">
        <v>82</v>
      </c>
      <c r="H30" s="25">
        <f t="shared" si="2"/>
        <v>0.18222222222222223</v>
      </c>
      <c r="I30" s="91">
        <v>104</v>
      </c>
      <c r="J30" s="25">
        <f t="shared" si="3"/>
        <v>0.25120772946859904</v>
      </c>
      <c r="K30" s="67">
        <v>89</v>
      </c>
      <c r="L30" s="60">
        <f t="shared" si="4"/>
        <v>0.2119047619047619</v>
      </c>
      <c r="M30" s="37">
        <f t="shared" si="6"/>
        <v>475</v>
      </c>
      <c r="N30" s="56">
        <f t="shared" si="5"/>
        <v>0.21522428636157681</v>
      </c>
    </row>
    <row r="31" spans="1:14" ht="16.5" thickBot="1" x14ac:dyDescent="0.3">
      <c r="A31" s="31" t="s">
        <v>60</v>
      </c>
      <c r="B31" s="31" t="s">
        <v>102</v>
      </c>
      <c r="C31" s="44">
        <v>69</v>
      </c>
      <c r="D31" s="54">
        <f t="shared" si="0"/>
        <v>0.14935064935064934</v>
      </c>
      <c r="E31" s="44">
        <v>92</v>
      </c>
      <c r="F31" s="63">
        <f t="shared" si="1"/>
        <v>0.19956616052060738</v>
      </c>
      <c r="G31" s="44">
        <v>97</v>
      </c>
      <c r="H31" s="63">
        <f t="shared" si="2"/>
        <v>0.21555555555555556</v>
      </c>
      <c r="I31" s="44">
        <v>93</v>
      </c>
      <c r="J31" s="63">
        <f t="shared" si="3"/>
        <v>0.22463768115942029</v>
      </c>
      <c r="K31" s="44">
        <v>71</v>
      </c>
      <c r="L31" s="61">
        <f t="shared" si="4"/>
        <v>0.16904761904761906</v>
      </c>
      <c r="M31" s="37">
        <f>K31+I31+G31+E31+C31</f>
        <v>422</v>
      </c>
      <c r="N31" s="56">
        <f t="shared" si="5"/>
        <v>0.19120978704123245</v>
      </c>
    </row>
    <row r="32" spans="1:14" ht="22.5" customHeight="1" x14ac:dyDescent="0.25">
      <c r="A32" s="83" t="s">
        <v>0</v>
      </c>
      <c r="B32" s="86" t="s">
        <v>14</v>
      </c>
      <c r="C32" s="86" t="s">
        <v>22</v>
      </c>
      <c r="D32" s="88"/>
      <c r="E32" s="86" t="s">
        <v>23</v>
      </c>
      <c r="F32" s="88"/>
      <c r="G32" s="86" t="s">
        <v>24</v>
      </c>
      <c r="H32" s="88"/>
      <c r="I32" s="86" t="s">
        <v>25</v>
      </c>
      <c r="J32" s="88"/>
      <c r="K32" s="86" t="s">
        <v>26</v>
      </c>
      <c r="L32" s="89"/>
      <c r="M32" s="83" t="s">
        <v>15</v>
      </c>
      <c r="N32" s="84"/>
    </row>
    <row r="33" spans="1:14" ht="19.5" thickBot="1" x14ac:dyDescent="0.35">
      <c r="A33" s="85"/>
      <c r="B33" s="87"/>
      <c r="C33" s="45" t="s">
        <v>129</v>
      </c>
      <c r="D33" s="45" t="s">
        <v>130</v>
      </c>
      <c r="E33" s="45" t="s">
        <v>129</v>
      </c>
      <c r="F33" s="45" t="s">
        <v>130</v>
      </c>
      <c r="G33" s="45" t="s">
        <v>129</v>
      </c>
      <c r="H33" s="45" t="s">
        <v>130</v>
      </c>
      <c r="I33" s="45" t="s">
        <v>129</v>
      </c>
      <c r="J33" s="45" t="s">
        <v>130</v>
      </c>
      <c r="K33" s="45" t="s">
        <v>129</v>
      </c>
      <c r="L33" s="50" t="s">
        <v>130</v>
      </c>
      <c r="M33" s="51" t="s">
        <v>129</v>
      </c>
      <c r="N33" s="46" t="s">
        <v>130</v>
      </c>
    </row>
    <row r="34" spans="1:14" ht="15.75" x14ac:dyDescent="0.25">
      <c r="A34" s="31" t="s">
        <v>61</v>
      </c>
      <c r="B34" s="47" t="s">
        <v>103</v>
      </c>
      <c r="C34" s="65">
        <v>49</v>
      </c>
      <c r="D34" s="64">
        <f t="shared" ref="D34" si="7">C34/$E$7</f>
        <v>0.10606060606060606</v>
      </c>
      <c r="E34" s="42">
        <v>49</v>
      </c>
      <c r="F34" s="64">
        <f t="shared" ref="F34:F60" si="8">E34/$E$8</f>
        <v>0.10629067245119306</v>
      </c>
      <c r="G34" s="42">
        <v>39</v>
      </c>
      <c r="H34" s="64">
        <f t="shared" ref="H34:H60" si="9">G34/$E$9</f>
        <v>8.666666666666667E-2</v>
      </c>
      <c r="I34" s="42">
        <v>38</v>
      </c>
      <c r="J34" s="64">
        <f t="shared" ref="J34:J60" si="10">I34/$E$10</f>
        <v>9.1787439613526575E-2</v>
      </c>
      <c r="K34" s="42">
        <v>32</v>
      </c>
      <c r="L34" s="59">
        <f t="shared" ref="L34:L60" si="11">K34/$E$11</f>
        <v>7.6190476190476197E-2</v>
      </c>
      <c r="M34" s="37">
        <f>K34+I34+G34+E34+C34</f>
        <v>207</v>
      </c>
      <c r="N34" s="56">
        <f t="shared" ref="N34:N60" si="12">M34/$E$2</f>
        <v>9.379247847757137E-2</v>
      </c>
    </row>
    <row r="35" spans="1:14" ht="15.75" x14ac:dyDescent="0.25">
      <c r="A35" s="33" t="s">
        <v>62</v>
      </c>
      <c r="B35" s="48" t="s">
        <v>104</v>
      </c>
      <c r="C35" s="66">
        <v>74</v>
      </c>
      <c r="D35" s="25">
        <f t="shared" ref="D35" si="13">C35/$E$7</f>
        <v>0.16017316017316016</v>
      </c>
      <c r="E35" s="67">
        <v>67</v>
      </c>
      <c r="F35" s="25">
        <f t="shared" si="8"/>
        <v>0.14533622559652928</v>
      </c>
      <c r="G35" s="67">
        <v>63</v>
      </c>
      <c r="H35" s="25">
        <f t="shared" si="9"/>
        <v>0.14000000000000001</v>
      </c>
      <c r="I35" s="67">
        <v>70</v>
      </c>
      <c r="J35" s="25">
        <f t="shared" si="10"/>
        <v>0.16908212560386474</v>
      </c>
      <c r="K35" s="67">
        <v>49</v>
      </c>
      <c r="L35" s="60">
        <f t="shared" si="11"/>
        <v>0.11666666666666667</v>
      </c>
      <c r="M35" s="38">
        <f>K35+I35+G35+E35+C35</f>
        <v>323</v>
      </c>
      <c r="N35" s="56">
        <f t="shared" si="12"/>
        <v>0.14635251472587221</v>
      </c>
    </row>
    <row r="36" spans="1:14" ht="15.75" x14ac:dyDescent="0.25">
      <c r="A36" s="34" t="s">
        <v>63</v>
      </c>
      <c r="B36" s="49" t="s">
        <v>105</v>
      </c>
      <c r="C36" s="66">
        <v>17</v>
      </c>
      <c r="D36" s="25">
        <f t="shared" ref="D36" si="14">C36/$E$7</f>
        <v>3.67965367965368E-2</v>
      </c>
      <c r="E36" s="67">
        <v>10</v>
      </c>
      <c r="F36" s="25">
        <f t="shared" si="8"/>
        <v>2.1691973969631236E-2</v>
      </c>
      <c r="G36" s="67">
        <v>30</v>
      </c>
      <c r="H36" s="25">
        <f t="shared" si="9"/>
        <v>6.6666666666666666E-2</v>
      </c>
      <c r="I36" s="67">
        <v>9</v>
      </c>
      <c r="J36" s="25">
        <f t="shared" si="10"/>
        <v>2.1739130434782608E-2</v>
      </c>
      <c r="K36" s="67">
        <v>9</v>
      </c>
      <c r="L36" s="60">
        <f t="shared" si="11"/>
        <v>2.1428571428571429E-2</v>
      </c>
      <c r="M36" s="38">
        <f t="shared" ref="M36:M59" si="15">K36+I36+G36+E36+C36</f>
        <v>75</v>
      </c>
      <c r="N36" s="56">
        <f t="shared" si="12"/>
        <v>3.3982782057091071E-2</v>
      </c>
    </row>
    <row r="37" spans="1:14" ht="15.75" x14ac:dyDescent="0.25">
      <c r="A37" s="31" t="s">
        <v>64</v>
      </c>
      <c r="B37" s="47" t="s">
        <v>106</v>
      </c>
      <c r="C37" s="92">
        <v>180</v>
      </c>
      <c r="D37" s="25">
        <f t="shared" ref="D37" si="16">C37/$E$7</f>
        <v>0.38961038961038963</v>
      </c>
      <c r="E37" s="91">
        <v>111</v>
      </c>
      <c r="F37" s="25">
        <f t="shared" si="8"/>
        <v>0.24078091106290672</v>
      </c>
      <c r="G37" s="67">
        <v>93</v>
      </c>
      <c r="H37" s="25">
        <f t="shared" si="9"/>
        <v>0.20666666666666667</v>
      </c>
      <c r="I37" s="91">
        <v>110</v>
      </c>
      <c r="J37" s="25">
        <f t="shared" si="10"/>
        <v>0.26570048309178745</v>
      </c>
      <c r="K37" s="67">
        <v>97</v>
      </c>
      <c r="L37" s="60">
        <f t="shared" si="11"/>
        <v>0.23095238095238096</v>
      </c>
      <c r="M37" s="94">
        <f t="shared" si="15"/>
        <v>591</v>
      </c>
      <c r="N37" s="56">
        <f t="shared" si="12"/>
        <v>0.26778432260987767</v>
      </c>
    </row>
    <row r="38" spans="1:14" ht="15.75" x14ac:dyDescent="0.25">
      <c r="A38" s="31" t="s">
        <v>65</v>
      </c>
      <c r="B38" s="47" t="s">
        <v>107</v>
      </c>
      <c r="C38" s="66">
        <v>40</v>
      </c>
      <c r="D38" s="25">
        <f t="shared" ref="D38" si="17">C38/$E$7</f>
        <v>8.6580086580086577E-2</v>
      </c>
      <c r="E38" s="67">
        <v>36</v>
      </c>
      <c r="F38" s="25">
        <f t="shared" si="8"/>
        <v>7.8091106290672452E-2</v>
      </c>
      <c r="G38" s="67">
        <v>44</v>
      </c>
      <c r="H38" s="25">
        <f t="shared" si="9"/>
        <v>9.7777777777777783E-2</v>
      </c>
      <c r="I38" s="67">
        <v>35</v>
      </c>
      <c r="J38" s="25">
        <f t="shared" si="10"/>
        <v>8.4541062801932368E-2</v>
      </c>
      <c r="K38" s="67">
        <v>48</v>
      </c>
      <c r="L38" s="60">
        <f t="shared" si="11"/>
        <v>0.11428571428571428</v>
      </c>
      <c r="M38" s="38">
        <f t="shared" si="15"/>
        <v>203</v>
      </c>
      <c r="N38" s="56">
        <f t="shared" si="12"/>
        <v>9.1980063434526513E-2</v>
      </c>
    </row>
    <row r="39" spans="1:14" ht="15.75" x14ac:dyDescent="0.25">
      <c r="A39" s="31" t="s">
        <v>66</v>
      </c>
      <c r="B39" s="47" t="s">
        <v>108</v>
      </c>
      <c r="C39" s="66">
        <v>65</v>
      </c>
      <c r="D39" s="25">
        <f t="shared" ref="D39" si="18">C39/$E$7</f>
        <v>0.1406926406926407</v>
      </c>
      <c r="E39" s="67">
        <v>74</v>
      </c>
      <c r="F39" s="25">
        <f t="shared" si="8"/>
        <v>0.16052060737527116</v>
      </c>
      <c r="G39" s="67">
        <v>89</v>
      </c>
      <c r="H39" s="25">
        <f t="shared" si="9"/>
        <v>0.19777777777777777</v>
      </c>
      <c r="I39" s="67">
        <v>89</v>
      </c>
      <c r="J39" s="25">
        <f t="shared" si="10"/>
        <v>0.21497584541062803</v>
      </c>
      <c r="K39" s="67">
        <v>60</v>
      </c>
      <c r="L39" s="60">
        <f t="shared" si="11"/>
        <v>0.14285714285714285</v>
      </c>
      <c r="M39" s="38">
        <f t="shared" si="15"/>
        <v>377</v>
      </c>
      <c r="N39" s="56">
        <f t="shared" si="12"/>
        <v>0.17082011780697781</v>
      </c>
    </row>
    <row r="40" spans="1:14" ht="15.75" x14ac:dyDescent="0.25">
      <c r="A40" s="31" t="s">
        <v>67</v>
      </c>
      <c r="B40" s="47" t="s">
        <v>109</v>
      </c>
      <c r="C40" s="66">
        <v>92</v>
      </c>
      <c r="D40" s="25">
        <f t="shared" ref="D40" si="19">C40/$E$7</f>
        <v>0.19913419913419914</v>
      </c>
      <c r="E40" s="67">
        <v>67</v>
      </c>
      <c r="F40" s="25">
        <f t="shared" si="8"/>
        <v>0.14533622559652928</v>
      </c>
      <c r="G40" s="67">
        <v>71</v>
      </c>
      <c r="H40" s="25">
        <f t="shared" si="9"/>
        <v>0.15777777777777777</v>
      </c>
      <c r="I40" s="67">
        <v>53</v>
      </c>
      <c r="J40" s="25">
        <f t="shared" si="10"/>
        <v>0.1280193236714976</v>
      </c>
      <c r="K40" s="67">
        <v>59</v>
      </c>
      <c r="L40" s="60">
        <f t="shared" si="11"/>
        <v>0.14047619047619048</v>
      </c>
      <c r="M40" s="38">
        <f t="shared" si="15"/>
        <v>342</v>
      </c>
      <c r="N40" s="56">
        <f t="shared" si="12"/>
        <v>0.15496148618033528</v>
      </c>
    </row>
    <row r="41" spans="1:14" ht="15.75" x14ac:dyDescent="0.25">
      <c r="A41" s="31" t="s">
        <v>68</v>
      </c>
      <c r="B41" s="47" t="s">
        <v>110</v>
      </c>
      <c r="C41" s="66">
        <v>98</v>
      </c>
      <c r="D41" s="25">
        <f t="shared" ref="D41" si="20">C41/$E$7</f>
        <v>0.21212121212121213</v>
      </c>
      <c r="E41" s="91">
        <v>111</v>
      </c>
      <c r="F41" s="25">
        <f t="shared" si="8"/>
        <v>0.24078091106290672</v>
      </c>
      <c r="G41" s="67">
        <v>111</v>
      </c>
      <c r="H41" s="25">
        <f t="shared" si="9"/>
        <v>0.24666666666666667</v>
      </c>
      <c r="I41" s="91">
        <v>137</v>
      </c>
      <c r="J41" s="25">
        <f t="shared" si="10"/>
        <v>0.33091787439613529</v>
      </c>
      <c r="K41" s="91">
        <v>108</v>
      </c>
      <c r="L41" s="60">
        <f t="shared" si="11"/>
        <v>0.25714285714285712</v>
      </c>
      <c r="M41" s="94">
        <f t="shared" si="15"/>
        <v>565</v>
      </c>
      <c r="N41" s="56">
        <f t="shared" si="12"/>
        <v>0.2560036248300861</v>
      </c>
    </row>
    <row r="42" spans="1:14" ht="15.75" x14ac:dyDescent="0.25">
      <c r="A42" s="31" t="s">
        <v>69</v>
      </c>
      <c r="B42" s="47" t="s">
        <v>111</v>
      </c>
      <c r="C42" s="66">
        <v>52</v>
      </c>
      <c r="D42" s="25">
        <f t="shared" ref="D42" si="21">C42/$E$7</f>
        <v>0.11255411255411256</v>
      </c>
      <c r="E42" s="67">
        <v>40</v>
      </c>
      <c r="F42" s="25">
        <f t="shared" si="8"/>
        <v>8.6767895878524945E-2</v>
      </c>
      <c r="G42" s="67">
        <v>67</v>
      </c>
      <c r="H42" s="25">
        <f t="shared" si="9"/>
        <v>0.14888888888888888</v>
      </c>
      <c r="I42" s="67">
        <v>50</v>
      </c>
      <c r="J42" s="25">
        <f t="shared" si="10"/>
        <v>0.12077294685990338</v>
      </c>
      <c r="K42" s="67">
        <v>63</v>
      </c>
      <c r="L42" s="60">
        <f t="shared" si="11"/>
        <v>0.15</v>
      </c>
      <c r="M42" s="38">
        <f t="shared" si="15"/>
        <v>272</v>
      </c>
      <c r="N42" s="56">
        <f t="shared" si="12"/>
        <v>0.1232442229270503</v>
      </c>
    </row>
    <row r="43" spans="1:14" ht="15.75" x14ac:dyDescent="0.25">
      <c r="A43" s="31" t="s">
        <v>70</v>
      </c>
      <c r="B43" s="47" t="s">
        <v>112</v>
      </c>
      <c r="C43" s="66">
        <v>82</v>
      </c>
      <c r="D43" s="25">
        <f t="shared" ref="D43" si="22">C43/$E$7</f>
        <v>0.1774891774891775</v>
      </c>
      <c r="E43" s="67">
        <v>87</v>
      </c>
      <c r="F43" s="25">
        <f t="shared" si="8"/>
        <v>0.18872017353579176</v>
      </c>
      <c r="G43" s="67">
        <v>97</v>
      </c>
      <c r="H43" s="25">
        <f t="shared" si="9"/>
        <v>0.21555555555555556</v>
      </c>
      <c r="I43" s="67">
        <v>98</v>
      </c>
      <c r="J43" s="25">
        <f t="shared" si="10"/>
        <v>0.23671497584541062</v>
      </c>
      <c r="K43" s="67">
        <v>98</v>
      </c>
      <c r="L43" s="60">
        <f t="shared" si="11"/>
        <v>0.23333333333333334</v>
      </c>
      <c r="M43" s="38">
        <f t="shared" si="15"/>
        <v>462</v>
      </c>
      <c r="N43" s="56">
        <f t="shared" si="12"/>
        <v>0.20933393747168103</v>
      </c>
    </row>
    <row r="44" spans="1:14" ht="15.75" x14ac:dyDescent="0.25">
      <c r="A44" s="31" t="s">
        <v>71</v>
      </c>
      <c r="B44" s="47" t="s">
        <v>113</v>
      </c>
      <c r="C44" s="66">
        <v>102</v>
      </c>
      <c r="D44" s="25">
        <f t="shared" ref="D44" si="23">C44/$E$7</f>
        <v>0.22077922077922077</v>
      </c>
      <c r="E44" s="67">
        <v>101</v>
      </c>
      <c r="F44" s="25">
        <f t="shared" si="8"/>
        <v>0.21908893709327548</v>
      </c>
      <c r="G44" s="91">
        <v>152</v>
      </c>
      <c r="H44" s="25">
        <f t="shared" si="9"/>
        <v>0.33777777777777779</v>
      </c>
      <c r="I44" s="91">
        <v>118</v>
      </c>
      <c r="J44" s="25">
        <f t="shared" si="10"/>
        <v>0.28502415458937197</v>
      </c>
      <c r="K44" s="67">
        <v>96</v>
      </c>
      <c r="L44" s="60">
        <f t="shared" si="11"/>
        <v>0.22857142857142856</v>
      </c>
      <c r="M44" s="94">
        <f t="shared" si="15"/>
        <v>569</v>
      </c>
      <c r="N44" s="56">
        <f t="shared" si="12"/>
        <v>0.25781603987313095</v>
      </c>
    </row>
    <row r="45" spans="1:14" ht="15.75" x14ac:dyDescent="0.25">
      <c r="A45" s="31" t="s">
        <v>72</v>
      </c>
      <c r="B45" s="47" t="s">
        <v>114</v>
      </c>
      <c r="C45" s="66">
        <v>42</v>
      </c>
      <c r="D45" s="25">
        <f t="shared" ref="D45" si="24">C45/$E$7</f>
        <v>9.0909090909090912E-2</v>
      </c>
      <c r="E45" s="67">
        <v>29</v>
      </c>
      <c r="F45" s="25">
        <f t="shared" si="8"/>
        <v>6.2906724511930592E-2</v>
      </c>
      <c r="G45" s="67">
        <v>49</v>
      </c>
      <c r="H45" s="25">
        <f t="shared" si="9"/>
        <v>0.10888888888888888</v>
      </c>
      <c r="I45" s="67">
        <v>37</v>
      </c>
      <c r="J45" s="25">
        <f t="shared" si="10"/>
        <v>8.9371980676328497E-2</v>
      </c>
      <c r="K45" s="67">
        <v>35</v>
      </c>
      <c r="L45" s="60">
        <f t="shared" si="11"/>
        <v>8.3333333333333329E-2</v>
      </c>
      <c r="M45" s="38">
        <f t="shared" si="15"/>
        <v>192</v>
      </c>
      <c r="N45" s="56">
        <f t="shared" si="12"/>
        <v>8.6995922066153156E-2</v>
      </c>
    </row>
    <row r="46" spans="1:14" ht="15.75" x14ac:dyDescent="0.25">
      <c r="A46" s="31" t="s">
        <v>73</v>
      </c>
      <c r="B46" s="47" t="s">
        <v>115</v>
      </c>
      <c r="C46" s="66">
        <v>56</v>
      </c>
      <c r="D46" s="25">
        <f t="shared" ref="D46" si="25">C46/$E$7</f>
        <v>0.12121212121212122</v>
      </c>
      <c r="E46" s="67">
        <v>62</v>
      </c>
      <c r="F46" s="25">
        <f t="shared" si="8"/>
        <v>0.13449023861171366</v>
      </c>
      <c r="G46" s="67">
        <v>36</v>
      </c>
      <c r="H46" s="25">
        <f t="shared" si="9"/>
        <v>0.08</v>
      </c>
      <c r="I46" s="67">
        <v>43</v>
      </c>
      <c r="J46" s="25">
        <f t="shared" si="10"/>
        <v>0.10386473429951691</v>
      </c>
      <c r="K46" s="67">
        <v>49</v>
      </c>
      <c r="L46" s="60">
        <f t="shared" si="11"/>
        <v>0.11666666666666667</v>
      </c>
      <c r="M46" s="38">
        <f t="shared" si="15"/>
        <v>246</v>
      </c>
      <c r="N46" s="56">
        <f t="shared" si="12"/>
        <v>0.11146352514725873</v>
      </c>
    </row>
    <row r="47" spans="1:14" ht="15.75" x14ac:dyDescent="0.25">
      <c r="A47" s="31" t="s">
        <v>74</v>
      </c>
      <c r="B47" s="47" t="s">
        <v>116</v>
      </c>
      <c r="C47" s="66">
        <v>95</v>
      </c>
      <c r="D47" s="25">
        <f t="shared" ref="D47" si="26">C47/$E$7</f>
        <v>0.20562770562770563</v>
      </c>
      <c r="E47" s="67">
        <v>74</v>
      </c>
      <c r="F47" s="25">
        <f t="shared" si="8"/>
        <v>0.16052060737527116</v>
      </c>
      <c r="G47" s="91">
        <v>164</v>
      </c>
      <c r="H47" s="25">
        <f t="shared" si="9"/>
        <v>0.36444444444444446</v>
      </c>
      <c r="I47" s="67">
        <v>86</v>
      </c>
      <c r="J47" s="25">
        <f t="shared" si="10"/>
        <v>0.20772946859903382</v>
      </c>
      <c r="K47" s="67">
        <v>73</v>
      </c>
      <c r="L47" s="60">
        <f t="shared" si="11"/>
        <v>0.1738095238095238</v>
      </c>
      <c r="M47" s="38">
        <f t="shared" si="15"/>
        <v>492</v>
      </c>
      <c r="N47" s="56">
        <f t="shared" si="12"/>
        <v>0.22292705029451745</v>
      </c>
    </row>
    <row r="48" spans="1:14" ht="15.75" x14ac:dyDescent="0.25">
      <c r="A48" s="31" t="s">
        <v>75</v>
      </c>
      <c r="B48" s="47" t="s">
        <v>117</v>
      </c>
      <c r="C48" s="92">
        <v>134</v>
      </c>
      <c r="D48" s="25">
        <f t="shared" ref="D48" si="27">C48/$E$7</f>
        <v>0.29004329004329005</v>
      </c>
      <c r="E48" s="91">
        <v>116</v>
      </c>
      <c r="F48" s="25">
        <f t="shared" si="8"/>
        <v>0.25162689804772237</v>
      </c>
      <c r="G48" s="91">
        <v>118</v>
      </c>
      <c r="H48" s="25">
        <f t="shared" si="9"/>
        <v>0.26222222222222225</v>
      </c>
      <c r="I48" s="91">
        <v>128</v>
      </c>
      <c r="J48" s="25">
        <f t="shared" si="10"/>
        <v>0.30917874396135264</v>
      </c>
      <c r="K48" s="91">
        <v>129</v>
      </c>
      <c r="L48" s="60">
        <f t="shared" si="11"/>
        <v>0.30714285714285716</v>
      </c>
      <c r="M48" s="94">
        <f t="shared" si="15"/>
        <v>625</v>
      </c>
      <c r="N48" s="56">
        <f t="shared" si="12"/>
        <v>0.28318985047575895</v>
      </c>
    </row>
    <row r="49" spans="1:14" ht="15.75" x14ac:dyDescent="0.25">
      <c r="A49" s="31" t="s">
        <v>76</v>
      </c>
      <c r="B49" s="47" t="s">
        <v>118</v>
      </c>
      <c r="C49" s="66">
        <v>17</v>
      </c>
      <c r="D49" s="25">
        <f t="shared" ref="D49" si="28">C49/$E$7</f>
        <v>3.67965367965368E-2</v>
      </c>
      <c r="E49" s="67">
        <v>25</v>
      </c>
      <c r="F49" s="25">
        <f t="shared" si="8"/>
        <v>5.4229934924078092E-2</v>
      </c>
      <c r="G49" s="67">
        <v>26</v>
      </c>
      <c r="H49" s="25">
        <f t="shared" si="9"/>
        <v>5.7777777777777775E-2</v>
      </c>
      <c r="I49" s="67">
        <v>22</v>
      </c>
      <c r="J49" s="25">
        <f t="shared" si="10"/>
        <v>5.3140096618357488E-2</v>
      </c>
      <c r="K49" s="67">
        <v>16</v>
      </c>
      <c r="L49" s="60">
        <f t="shared" si="11"/>
        <v>3.8095238095238099E-2</v>
      </c>
      <c r="M49" s="38">
        <f t="shared" si="15"/>
        <v>106</v>
      </c>
      <c r="N49" s="56">
        <f t="shared" si="12"/>
        <v>4.8028998640688721E-2</v>
      </c>
    </row>
    <row r="50" spans="1:14" ht="15.75" x14ac:dyDescent="0.25">
      <c r="A50" s="31" t="s">
        <v>77</v>
      </c>
      <c r="B50" s="47" t="s">
        <v>119</v>
      </c>
      <c r="C50" s="92">
        <v>176</v>
      </c>
      <c r="D50" s="25">
        <f t="shared" ref="D50" si="29">C50/$E$7</f>
        <v>0.38095238095238093</v>
      </c>
      <c r="E50" s="91">
        <v>155</v>
      </c>
      <c r="F50" s="25">
        <f t="shared" si="8"/>
        <v>0.33622559652928419</v>
      </c>
      <c r="G50" s="91">
        <v>144</v>
      </c>
      <c r="H50" s="25">
        <f t="shared" si="9"/>
        <v>0.32</v>
      </c>
      <c r="I50" s="91">
        <v>117</v>
      </c>
      <c r="J50" s="25">
        <f t="shared" si="10"/>
        <v>0.28260869565217389</v>
      </c>
      <c r="K50" s="91">
        <v>118</v>
      </c>
      <c r="L50" s="60">
        <f t="shared" si="11"/>
        <v>0.28095238095238095</v>
      </c>
      <c r="M50" s="94">
        <f t="shared" si="15"/>
        <v>710</v>
      </c>
      <c r="N50" s="56">
        <f t="shared" si="12"/>
        <v>0.32170367014046214</v>
      </c>
    </row>
    <row r="51" spans="1:14" ht="15.75" x14ac:dyDescent="0.25">
      <c r="A51" s="31" t="s">
        <v>78</v>
      </c>
      <c r="B51" s="47" t="s">
        <v>120</v>
      </c>
      <c r="C51" s="66">
        <v>70</v>
      </c>
      <c r="D51" s="25">
        <f t="shared" ref="D51" si="30">C51/$E$7</f>
        <v>0.15151515151515152</v>
      </c>
      <c r="E51" s="67">
        <v>87</v>
      </c>
      <c r="F51" s="25">
        <f t="shared" si="8"/>
        <v>0.18872017353579176</v>
      </c>
      <c r="G51" s="91">
        <v>149</v>
      </c>
      <c r="H51" s="25">
        <f t="shared" si="9"/>
        <v>0.33111111111111113</v>
      </c>
      <c r="I51" s="67">
        <v>82</v>
      </c>
      <c r="J51" s="25">
        <f t="shared" si="10"/>
        <v>0.19806763285024154</v>
      </c>
      <c r="K51" s="67">
        <v>90</v>
      </c>
      <c r="L51" s="60">
        <f t="shared" si="11"/>
        <v>0.21428571428571427</v>
      </c>
      <c r="M51" s="38">
        <f t="shared" si="15"/>
        <v>478</v>
      </c>
      <c r="N51" s="56">
        <f t="shared" si="12"/>
        <v>0.21658359764386045</v>
      </c>
    </row>
    <row r="52" spans="1:14" ht="15.75" x14ac:dyDescent="0.25">
      <c r="A52" s="31" t="s">
        <v>79</v>
      </c>
      <c r="B52" s="47" t="s">
        <v>121</v>
      </c>
      <c r="C52" s="92">
        <v>147</v>
      </c>
      <c r="D52" s="25">
        <f t="shared" ref="D52" si="31">C52/$E$7</f>
        <v>0.31818181818181818</v>
      </c>
      <c r="E52" s="91">
        <v>121</v>
      </c>
      <c r="F52" s="25">
        <f t="shared" si="8"/>
        <v>0.26247288503253796</v>
      </c>
      <c r="G52" s="67">
        <v>99</v>
      </c>
      <c r="H52" s="25">
        <f t="shared" si="9"/>
        <v>0.22</v>
      </c>
      <c r="I52" s="67">
        <v>98</v>
      </c>
      <c r="J52" s="25">
        <f t="shared" si="10"/>
        <v>0.23671497584541062</v>
      </c>
      <c r="K52" s="91">
        <v>100</v>
      </c>
      <c r="L52" s="60">
        <f t="shared" si="11"/>
        <v>0.23809523809523808</v>
      </c>
      <c r="M52" s="94">
        <f t="shared" si="15"/>
        <v>565</v>
      </c>
      <c r="N52" s="56">
        <f t="shared" si="12"/>
        <v>0.2560036248300861</v>
      </c>
    </row>
    <row r="53" spans="1:14" ht="15.75" x14ac:dyDescent="0.25">
      <c r="A53" s="31" t="s">
        <v>80</v>
      </c>
      <c r="B53" s="47" t="s">
        <v>122</v>
      </c>
      <c r="C53" s="66">
        <v>39</v>
      </c>
      <c r="D53" s="25">
        <f t="shared" ref="D53" si="32">C53/$E$7</f>
        <v>8.4415584415584416E-2</v>
      </c>
      <c r="E53" s="67">
        <v>31</v>
      </c>
      <c r="F53" s="25">
        <f t="shared" si="8"/>
        <v>6.7245119305856832E-2</v>
      </c>
      <c r="G53" s="67">
        <v>29</v>
      </c>
      <c r="H53" s="25">
        <f t="shared" si="9"/>
        <v>6.4444444444444443E-2</v>
      </c>
      <c r="I53" s="67">
        <v>26</v>
      </c>
      <c r="J53" s="25">
        <f t="shared" si="10"/>
        <v>6.280193236714976E-2</v>
      </c>
      <c r="K53" s="67">
        <v>31</v>
      </c>
      <c r="L53" s="60">
        <f t="shared" si="11"/>
        <v>7.3809523809523811E-2</v>
      </c>
      <c r="M53" s="38">
        <f t="shared" si="15"/>
        <v>156</v>
      </c>
      <c r="N53" s="56">
        <f t="shared" si="12"/>
        <v>7.0684186678749428E-2</v>
      </c>
    </row>
    <row r="54" spans="1:14" ht="15.75" x14ac:dyDescent="0.25">
      <c r="A54" s="31" t="s">
        <v>81</v>
      </c>
      <c r="B54" s="47" t="s">
        <v>123</v>
      </c>
      <c r="C54" s="92">
        <v>118</v>
      </c>
      <c r="D54" s="25">
        <f t="shared" ref="D54" si="33">C54/$E$7</f>
        <v>0.25541125541125542</v>
      </c>
      <c r="E54" s="67">
        <v>91</v>
      </c>
      <c r="F54" s="25">
        <f t="shared" si="8"/>
        <v>0.19739696312364424</v>
      </c>
      <c r="G54" s="67">
        <v>70</v>
      </c>
      <c r="H54" s="25">
        <f t="shared" si="9"/>
        <v>0.15555555555555556</v>
      </c>
      <c r="I54" s="67">
        <v>72</v>
      </c>
      <c r="J54" s="25">
        <f t="shared" si="10"/>
        <v>0.17391304347826086</v>
      </c>
      <c r="K54" s="67">
        <v>62</v>
      </c>
      <c r="L54" s="60">
        <f t="shared" si="11"/>
        <v>0.14761904761904762</v>
      </c>
      <c r="M54" s="38">
        <f t="shared" si="15"/>
        <v>413</v>
      </c>
      <c r="N54" s="56">
        <f t="shared" si="12"/>
        <v>0.18713185319438153</v>
      </c>
    </row>
    <row r="55" spans="1:14" ht="15.75" x14ac:dyDescent="0.25">
      <c r="A55" s="31" t="s">
        <v>82</v>
      </c>
      <c r="B55" s="47" t="s">
        <v>124</v>
      </c>
      <c r="C55" s="66">
        <v>75</v>
      </c>
      <c r="D55" s="25">
        <f t="shared" ref="D55" si="34">C55/$E$7</f>
        <v>0.16233766233766234</v>
      </c>
      <c r="E55" s="67">
        <v>57</v>
      </c>
      <c r="F55" s="25">
        <f t="shared" si="8"/>
        <v>0.12364425162689804</v>
      </c>
      <c r="G55" s="67">
        <v>27</v>
      </c>
      <c r="H55" s="25">
        <f t="shared" si="9"/>
        <v>0.06</v>
      </c>
      <c r="I55" s="67">
        <v>31</v>
      </c>
      <c r="J55" s="25">
        <f t="shared" si="10"/>
        <v>7.4879227053140096E-2</v>
      </c>
      <c r="K55" s="67">
        <v>24</v>
      </c>
      <c r="L55" s="60">
        <f t="shared" si="11"/>
        <v>5.7142857142857141E-2</v>
      </c>
      <c r="M55" s="38">
        <f t="shared" si="15"/>
        <v>214</v>
      </c>
      <c r="N55" s="56">
        <f t="shared" si="12"/>
        <v>9.696420480289987E-2</v>
      </c>
    </row>
    <row r="56" spans="1:14" ht="15.75" x14ac:dyDescent="0.25">
      <c r="A56" s="31" t="s">
        <v>83</v>
      </c>
      <c r="B56" s="47" t="s">
        <v>125</v>
      </c>
      <c r="C56" s="92">
        <v>150</v>
      </c>
      <c r="D56" s="25">
        <f t="shared" ref="D56" si="35">C56/$E$7</f>
        <v>0.32467532467532467</v>
      </c>
      <c r="E56" s="67">
        <v>105</v>
      </c>
      <c r="F56" s="25">
        <f t="shared" si="8"/>
        <v>0.22776572668112799</v>
      </c>
      <c r="G56" s="91">
        <v>118</v>
      </c>
      <c r="H56" s="25">
        <f t="shared" si="9"/>
        <v>0.26222222222222225</v>
      </c>
      <c r="I56" s="91">
        <v>109</v>
      </c>
      <c r="J56" s="25">
        <f t="shared" si="10"/>
        <v>0.26328502415458938</v>
      </c>
      <c r="K56" s="91">
        <v>111</v>
      </c>
      <c r="L56" s="60">
        <f t="shared" si="11"/>
        <v>0.26428571428571429</v>
      </c>
      <c r="M56" s="94">
        <f t="shared" si="15"/>
        <v>593</v>
      </c>
      <c r="N56" s="56">
        <f t="shared" si="12"/>
        <v>0.2686905301314001</v>
      </c>
    </row>
    <row r="57" spans="1:14" ht="15.75" x14ac:dyDescent="0.25">
      <c r="A57" s="31" t="s">
        <v>84</v>
      </c>
      <c r="B57" s="47" t="s">
        <v>126</v>
      </c>
      <c r="C57" s="66">
        <v>74</v>
      </c>
      <c r="D57" s="25">
        <f t="shared" ref="D57" si="36">C57/$E$7</f>
        <v>0.16017316017316016</v>
      </c>
      <c r="E57" s="67">
        <v>59</v>
      </c>
      <c r="F57" s="25">
        <f t="shared" si="8"/>
        <v>0.1279826464208243</v>
      </c>
      <c r="G57" s="67">
        <v>59</v>
      </c>
      <c r="H57" s="25">
        <f t="shared" si="9"/>
        <v>0.13111111111111112</v>
      </c>
      <c r="I57" s="67">
        <v>57</v>
      </c>
      <c r="J57" s="25">
        <f t="shared" si="10"/>
        <v>0.13768115942028986</v>
      </c>
      <c r="K57" s="67">
        <v>54</v>
      </c>
      <c r="L57" s="60">
        <f t="shared" si="11"/>
        <v>0.12857142857142856</v>
      </c>
      <c r="M57" s="38">
        <f t="shared" si="15"/>
        <v>303</v>
      </c>
      <c r="N57" s="56">
        <f t="shared" si="12"/>
        <v>0.13729043951064793</v>
      </c>
    </row>
    <row r="58" spans="1:14" ht="15.75" x14ac:dyDescent="0.25">
      <c r="A58" s="31" t="s">
        <v>85</v>
      </c>
      <c r="B58" s="47" t="s">
        <v>127</v>
      </c>
      <c r="C58" s="66">
        <v>63</v>
      </c>
      <c r="D58" s="25">
        <f t="shared" ref="D58" si="37">C58/$E$7</f>
        <v>0.13636363636363635</v>
      </c>
      <c r="E58" s="67">
        <v>67</v>
      </c>
      <c r="F58" s="25">
        <f t="shared" si="8"/>
        <v>0.14533622559652928</v>
      </c>
      <c r="G58" s="67">
        <v>99</v>
      </c>
      <c r="H58" s="25">
        <f t="shared" si="9"/>
        <v>0.22</v>
      </c>
      <c r="I58" s="67">
        <v>82</v>
      </c>
      <c r="J58" s="25">
        <f t="shared" si="10"/>
        <v>0.19806763285024154</v>
      </c>
      <c r="K58" s="67">
        <v>60</v>
      </c>
      <c r="L58" s="60">
        <f t="shared" si="11"/>
        <v>0.14285714285714285</v>
      </c>
      <c r="M58" s="38">
        <f t="shared" si="15"/>
        <v>371</v>
      </c>
      <c r="N58" s="56">
        <f t="shared" si="12"/>
        <v>0.16810149524241053</v>
      </c>
    </row>
    <row r="59" spans="1:14" ht="15.75" x14ac:dyDescent="0.25">
      <c r="A59" s="31" t="s">
        <v>86</v>
      </c>
      <c r="B59" s="47" t="s">
        <v>128</v>
      </c>
      <c r="C59" s="66">
        <v>82</v>
      </c>
      <c r="D59" s="25">
        <f t="shared" ref="D59" si="38">C59/$E$7</f>
        <v>0.1774891774891775</v>
      </c>
      <c r="E59" s="67">
        <v>48</v>
      </c>
      <c r="F59" s="25">
        <f t="shared" si="8"/>
        <v>0.10412147505422993</v>
      </c>
      <c r="G59" s="67">
        <v>67</v>
      </c>
      <c r="H59" s="25">
        <f t="shared" si="9"/>
        <v>0.14888888888888888</v>
      </c>
      <c r="I59" s="67">
        <v>64</v>
      </c>
      <c r="J59" s="25">
        <f t="shared" si="10"/>
        <v>0.15458937198067632</v>
      </c>
      <c r="K59" s="67">
        <v>70</v>
      </c>
      <c r="L59" s="60">
        <f t="shared" si="11"/>
        <v>0.16666666666666666</v>
      </c>
      <c r="M59" s="38">
        <f t="shared" si="15"/>
        <v>331</v>
      </c>
      <c r="N59" s="56">
        <f t="shared" si="12"/>
        <v>0.14997734481196193</v>
      </c>
    </row>
    <row r="60" spans="1:14" ht="16.5" thickBot="1" x14ac:dyDescent="0.3">
      <c r="A60" s="31" t="s">
        <v>87</v>
      </c>
      <c r="B60" s="35" t="s">
        <v>88</v>
      </c>
      <c r="C60" s="43">
        <v>77</v>
      </c>
      <c r="D60" s="63">
        <f t="shared" ref="D60" si="39">C60/$E$7</f>
        <v>0.16666666666666666</v>
      </c>
      <c r="E60" s="44">
        <v>105</v>
      </c>
      <c r="F60" s="63">
        <f t="shared" si="8"/>
        <v>0.22776572668112799</v>
      </c>
      <c r="G60" s="44">
        <v>82</v>
      </c>
      <c r="H60" s="63">
        <f t="shared" si="9"/>
        <v>0.18222222222222223</v>
      </c>
      <c r="I60" s="44">
        <v>46</v>
      </c>
      <c r="J60" s="63">
        <f t="shared" si="10"/>
        <v>0.1111111111111111</v>
      </c>
      <c r="K60" s="44">
        <v>65</v>
      </c>
      <c r="L60" s="61">
        <f t="shared" si="11"/>
        <v>0.15476190476190477</v>
      </c>
      <c r="M60" s="39">
        <f>K60+I60+G60+E60+C60</f>
        <v>375</v>
      </c>
      <c r="N60" s="57">
        <f t="shared" si="12"/>
        <v>0.16991391028545538</v>
      </c>
    </row>
    <row r="62" spans="1:14" x14ac:dyDescent="0.25">
      <c r="B62" t="s">
        <v>134</v>
      </c>
    </row>
  </sheetData>
  <mergeCells count="30">
    <mergeCell ref="K32:L32"/>
    <mergeCell ref="M32:N32"/>
    <mergeCell ref="C5:D6"/>
    <mergeCell ref="E5:F6"/>
    <mergeCell ref="C7:D7"/>
    <mergeCell ref="C8:D8"/>
    <mergeCell ref="E7:F7"/>
    <mergeCell ref="E8:F8"/>
    <mergeCell ref="I32:J32"/>
    <mergeCell ref="C11:D11"/>
    <mergeCell ref="E11:F11"/>
    <mergeCell ref="C9:D9"/>
    <mergeCell ref="E9:F9"/>
    <mergeCell ref="C10:D10"/>
    <mergeCell ref="E10:F10"/>
    <mergeCell ref="A32:A33"/>
    <mergeCell ref="B32:B33"/>
    <mergeCell ref="C32:D32"/>
    <mergeCell ref="E32:F32"/>
    <mergeCell ref="G32:H32"/>
    <mergeCell ref="B5:B6"/>
    <mergeCell ref="G5:G6"/>
    <mergeCell ref="M13:N13"/>
    <mergeCell ref="A13:A14"/>
    <mergeCell ref="B13:B14"/>
    <mergeCell ref="G13:H13"/>
    <mergeCell ref="I13:J13"/>
    <mergeCell ref="K13:L13"/>
    <mergeCell ref="C13:D13"/>
    <mergeCell ref="E13:F13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Primátor</vt:lpstr>
      <vt:lpstr>Slaná Lehota</vt:lpstr>
      <vt:lpstr>Zelené</vt:lpstr>
      <vt:lpstr>Poltár - primátor</vt:lpstr>
      <vt:lpstr>Poltár - poslanci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Informatik</dc:creator>
  <cp:lastModifiedBy>Kudláková</cp:lastModifiedBy>
  <cp:lastPrinted>2022-10-30T00:10:57Z</cp:lastPrinted>
  <dcterms:created xsi:type="dcterms:W3CDTF">2022-10-29T06:50:09Z</dcterms:created>
  <dcterms:modified xsi:type="dcterms:W3CDTF">2022-10-30T00:24:47Z</dcterms:modified>
</cp:coreProperties>
</file>