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0415" windowHeight="6450"/>
  </bookViews>
  <sheets>
    <sheet name="Finančný_rozpočet_2019" sheetId="1" r:id="rId1"/>
    <sheet name="List1" sheetId="2" r:id="rId2"/>
  </sheets>
  <definedNames>
    <definedName name="_xlnm.Print_Titles" localSheetId="0">Finančný_rozpočet_2019!$1:$1</definedName>
  </definedNames>
  <calcPr calcId="145621"/>
</workbook>
</file>

<file path=xl/calcChain.xml><?xml version="1.0" encoding="utf-8"?>
<calcChain xmlns="http://schemas.openxmlformats.org/spreadsheetml/2006/main">
  <c r="J167" i="1" l="1"/>
  <c r="D16" i="1" l="1"/>
  <c r="E164" i="1" l="1"/>
  <c r="E120" i="1"/>
  <c r="M148" i="1"/>
  <c r="Q145" i="1"/>
  <c r="Q149" i="1"/>
  <c r="Q154" i="1"/>
  <c r="Q104" i="1"/>
  <c r="Q103" i="1"/>
  <c r="Q121" i="1"/>
  <c r="Q120" i="1"/>
  <c r="Q119" i="1"/>
  <c r="E74" i="1"/>
  <c r="E16" i="1"/>
  <c r="K3" i="1" l="1"/>
  <c r="K4" i="1" s="1"/>
  <c r="M3" i="1"/>
  <c r="N3" i="1"/>
  <c r="D4" i="1"/>
  <c r="E4" i="1"/>
  <c r="F4" i="1"/>
  <c r="G4" i="1"/>
  <c r="H4" i="1"/>
  <c r="I4" i="1"/>
  <c r="J4" i="1"/>
  <c r="L4" i="1"/>
  <c r="K5" i="1"/>
  <c r="L5" i="1" s="1"/>
  <c r="M5" i="1"/>
  <c r="K6" i="1"/>
  <c r="L6" i="1" s="1"/>
  <c r="M6" i="1"/>
  <c r="K7" i="1"/>
  <c r="L7" i="1" s="1"/>
  <c r="M7" i="1"/>
  <c r="D8" i="1"/>
  <c r="E8" i="1"/>
  <c r="F8" i="1"/>
  <c r="G8" i="1"/>
  <c r="H8" i="1"/>
  <c r="I8" i="1"/>
  <c r="J8" i="1"/>
  <c r="M8" i="1"/>
  <c r="K9" i="1"/>
  <c r="L9" i="1" s="1"/>
  <c r="M9" i="1"/>
  <c r="K10" i="1"/>
  <c r="L10" i="1" s="1"/>
  <c r="M10" i="1"/>
  <c r="K11" i="1"/>
  <c r="L11" i="1" s="1"/>
  <c r="M11" i="1"/>
  <c r="M12" i="1"/>
  <c r="K13" i="1"/>
  <c r="L13" i="1" s="1"/>
  <c r="M13" i="1"/>
  <c r="K14" i="1"/>
  <c r="L14" i="1" s="1"/>
  <c r="M14" i="1"/>
  <c r="L15" i="1"/>
  <c r="M15" i="1"/>
  <c r="D17" i="1"/>
  <c r="F16" i="1"/>
  <c r="G16" i="1"/>
  <c r="G17" i="1" s="1"/>
  <c r="H16" i="1"/>
  <c r="I16" i="1"/>
  <c r="I17" i="1" s="1"/>
  <c r="J16" i="1"/>
  <c r="E17" i="1"/>
  <c r="M18" i="1"/>
  <c r="K19" i="1"/>
  <c r="L19" i="1" s="1"/>
  <c r="M19" i="1"/>
  <c r="K21" i="1"/>
  <c r="L21" i="1" s="1"/>
  <c r="M21" i="1"/>
  <c r="M22" i="1"/>
  <c r="M23" i="1"/>
  <c r="M24" i="1"/>
  <c r="M25" i="1"/>
  <c r="K26" i="1"/>
  <c r="L26" i="1" s="1"/>
  <c r="M26" i="1"/>
  <c r="K27" i="1"/>
  <c r="L27" i="1" s="1"/>
  <c r="M27" i="1"/>
  <c r="K28" i="1"/>
  <c r="L28" i="1" s="1"/>
  <c r="M28" i="1"/>
  <c r="K29" i="1"/>
  <c r="L29" i="1" s="1"/>
  <c r="M29" i="1"/>
  <c r="K30" i="1"/>
  <c r="L30" i="1" s="1"/>
  <c r="M30" i="1"/>
  <c r="K31" i="1"/>
  <c r="L31" i="1" s="1"/>
  <c r="M31" i="1"/>
  <c r="K32" i="1"/>
  <c r="L32" i="1" s="1"/>
  <c r="M32" i="1"/>
  <c r="M33" i="1"/>
  <c r="M34" i="1"/>
  <c r="M35" i="1"/>
  <c r="M36" i="1"/>
  <c r="M37" i="1"/>
  <c r="M38" i="1"/>
  <c r="D39" i="1"/>
  <c r="E39" i="1"/>
  <c r="F39" i="1"/>
  <c r="G39" i="1"/>
  <c r="H39" i="1"/>
  <c r="I39" i="1"/>
  <c r="J39" i="1"/>
  <c r="M40" i="1"/>
  <c r="M41" i="1"/>
  <c r="M42" i="1"/>
  <c r="M43" i="1"/>
  <c r="M44" i="1"/>
  <c r="M45" i="1"/>
  <c r="M46" i="1"/>
  <c r="M47" i="1"/>
  <c r="D48" i="1"/>
  <c r="E48" i="1"/>
  <c r="F48" i="1"/>
  <c r="G48" i="1"/>
  <c r="H48" i="1"/>
  <c r="I48" i="1"/>
  <c r="J48" i="1"/>
  <c r="K48" i="1"/>
  <c r="L48" i="1"/>
  <c r="M49" i="1"/>
  <c r="D50" i="1"/>
  <c r="E50" i="1"/>
  <c r="F50" i="1"/>
  <c r="G50" i="1"/>
  <c r="H50" i="1"/>
  <c r="I50" i="1"/>
  <c r="J50" i="1"/>
  <c r="K50" i="1"/>
  <c r="L50" i="1"/>
  <c r="M50" i="1"/>
  <c r="M51" i="1"/>
  <c r="M52" i="1"/>
  <c r="M54" i="1"/>
  <c r="M55" i="1"/>
  <c r="M56" i="1"/>
  <c r="M57" i="1"/>
  <c r="M58" i="1"/>
  <c r="M59" i="1"/>
  <c r="M60" i="1"/>
  <c r="M61" i="1"/>
  <c r="M68" i="1"/>
  <c r="M69" i="1"/>
  <c r="M70" i="1"/>
  <c r="D74" i="1"/>
  <c r="F74" i="1"/>
  <c r="G74" i="1"/>
  <c r="H74" i="1"/>
  <c r="I74" i="1"/>
  <c r="J74" i="1"/>
  <c r="K74" i="1"/>
  <c r="L74" i="1"/>
  <c r="J75" i="1"/>
  <c r="M75" i="1" s="1"/>
  <c r="M76" i="1" s="1"/>
  <c r="D76" i="1"/>
  <c r="E76" i="1"/>
  <c r="F76" i="1"/>
  <c r="G76" i="1"/>
  <c r="H76" i="1"/>
  <c r="I76" i="1"/>
  <c r="K76" i="1"/>
  <c r="L76" i="1"/>
  <c r="M77" i="1"/>
  <c r="M78" i="1"/>
  <c r="M79" i="1"/>
  <c r="M80" i="1"/>
  <c r="M81" i="1"/>
  <c r="M82" i="1"/>
  <c r="M83" i="1"/>
  <c r="M84" i="1"/>
  <c r="M85" i="1"/>
  <c r="M86" i="1"/>
  <c r="D87" i="1"/>
  <c r="E87" i="1"/>
  <c r="F87" i="1"/>
  <c r="G87" i="1"/>
  <c r="H87" i="1"/>
  <c r="I87" i="1"/>
  <c r="J87" i="1"/>
  <c r="K87" i="1"/>
  <c r="L87" i="1"/>
  <c r="F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E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9" i="1"/>
  <c r="M150" i="1"/>
  <c r="M151" i="1"/>
  <c r="M152" i="1"/>
  <c r="M153" i="1"/>
  <c r="M154" i="1"/>
  <c r="D154" i="1"/>
  <c r="E154" i="1"/>
  <c r="F154" i="1"/>
  <c r="G154" i="1"/>
  <c r="H154" i="1"/>
  <c r="I154" i="1"/>
  <c r="J154" i="1"/>
  <c r="K154" i="1"/>
  <c r="L154" i="1"/>
  <c r="M157" i="1"/>
  <c r="M158" i="1"/>
  <c r="M159" i="1"/>
  <c r="M160" i="1"/>
  <c r="D164" i="1"/>
  <c r="F164" i="1"/>
  <c r="G164" i="1"/>
  <c r="H164" i="1"/>
  <c r="I164" i="1"/>
  <c r="J164" i="1"/>
  <c r="K164" i="1"/>
  <c r="L164" i="1"/>
  <c r="M166" i="1"/>
  <c r="M167" i="1"/>
  <c r="M168" i="1"/>
  <c r="M169" i="1"/>
  <c r="D169" i="1"/>
  <c r="E169" i="1"/>
  <c r="F169" i="1"/>
  <c r="G169" i="1"/>
  <c r="H169" i="1"/>
  <c r="I169" i="1"/>
  <c r="J169" i="1"/>
  <c r="K169" i="1"/>
  <c r="L169" i="1"/>
  <c r="D88" i="1" l="1"/>
  <c r="M48" i="1"/>
  <c r="M39" i="1"/>
  <c r="H88" i="1"/>
  <c r="M165" i="1"/>
  <c r="I88" i="1"/>
  <c r="I155" i="1" s="1"/>
  <c r="I170" i="1" s="1"/>
  <c r="G88" i="1"/>
  <c r="E88" i="1"/>
  <c r="E155" i="1" s="1"/>
  <c r="E170" i="1" s="1"/>
  <c r="J76" i="1"/>
  <c r="J88" i="1" s="1"/>
  <c r="J17" i="1"/>
  <c r="H17" i="1"/>
  <c r="H155" i="1" s="1"/>
  <c r="H170" i="1" s="1"/>
  <c r="K8" i="1"/>
  <c r="M155" i="1"/>
  <c r="M87" i="1"/>
  <c r="K39" i="1"/>
  <c r="K88" i="1" s="1"/>
  <c r="M16" i="1"/>
  <c r="L16" i="1"/>
  <c r="M4" i="1"/>
  <c r="M74" i="1"/>
  <c r="M88" i="1" s="1"/>
  <c r="M17" i="1"/>
  <c r="L39" i="1"/>
  <c r="L88" i="1" s="1"/>
  <c r="L8" i="1"/>
  <c r="F17" i="1"/>
  <c r="F155" i="1" s="1"/>
  <c r="K16" i="1"/>
  <c r="D155" i="1"/>
  <c r="D170" i="1" s="1"/>
  <c r="G155" i="1"/>
  <c r="G170" i="1" s="1"/>
  <c r="L17" i="1" l="1"/>
  <c r="J155" i="1"/>
  <c r="J170" i="1" s="1"/>
  <c r="M156" i="1"/>
  <c r="K17" i="1"/>
  <c r="K155" i="1" s="1"/>
  <c r="K170" i="1" s="1"/>
  <c r="L155" i="1"/>
  <c r="L170" i="1" s="1"/>
  <c r="N156" i="1"/>
  <c r="F170" i="1"/>
  <c r="M171" i="1" l="1"/>
</calcChain>
</file>

<file path=xl/sharedStrings.xml><?xml version="1.0" encoding="utf-8"?>
<sst xmlns="http://schemas.openxmlformats.org/spreadsheetml/2006/main" count="432" uniqueCount="220">
  <si>
    <t>Druh</t>
  </si>
  <si>
    <t>Ekon.kl.</t>
  </si>
  <si>
    <t>Názov</t>
  </si>
  <si>
    <t>Schválený 2019</t>
  </si>
  <si>
    <t>Upravený 2019</t>
  </si>
  <si>
    <t>Čerpanie</t>
  </si>
  <si>
    <t xml:space="preserve">rozdiel oproti rozpočtu </t>
  </si>
  <si>
    <t>Príjmy</t>
  </si>
  <si>
    <t>111003</t>
  </si>
  <si>
    <t>Výnos dane z príjmov poukázaný územnej samospráve</t>
  </si>
  <si>
    <t>znížila som na 2577249</t>
  </si>
  <si>
    <t>Daňové príjmy</t>
  </si>
  <si>
    <t/>
  </si>
  <si>
    <t>121001</t>
  </si>
  <si>
    <t>Daň z pozemkov</t>
  </si>
  <si>
    <t>121002</t>
  </si>
  <si>
    <t>Daň zo stavieb</t>
  </si>
  <si>
    <t>121003</t>
  </si>
  <si>
    <t>Daň za byty</t>
  </si>
  <si>
    <t>Dane z majetku</t>
  </si>
  <si>
    <t>zvýšila som o 20 tis</t>
  </si>
  <si>
    <t>133001</t>
  </si>
  <si>
    <t>Daň za psa</t>
  </si>
  <si>
    <t>133004</t>
  </si>
  <si>
    <t>Predajné automaty</t>
  </si>
  <si>
    <t>133006</t>
  </si>
  <si>
    <t>Daň za ubytovanie</t>
  </si>
  <si>
    <t>133012</t>
  </si>
  <si>
    <t>Reklamné tabule</t>
  </si>
  <si>
    <t>VP-stánky</t>
  </si>
  <si>
    <t>133013</t>
  </si>
  <si>
    <t>Vývoz TKO</t>
  </si>
  <si>
    <t>zvýšila som o 17 tis 500</t>
  </si>
  <si>
    <t>Za uloženie TKO</t>
  </si>
  <si>
    <t>Dane za tovary a služby</t>
  </si>
  <si>
    <t>212001</t>
  </si>
  <si>
    <t>Príjmy za vyťažené nerasty</t>
  </si>
  <si>
    <t>212002</t>
  </si>
  <si>
    <t>Prenájom pozemkov</t>
  </si>
  <si>
    <t xml:space="preserve">Nájomné za revír </t>
  </si>
  <si>
    <t>212003</t>
  </si>
  <si>
    <t>Nájomné  Reklamné tabule</t>
  </si>
  <si>
    <t>Ambulantný predaj (KD)</t>
  </si>
  <si>
    <t>Nájomné telocvičňa</t>
  </si>
  <si>
    <t>Nájomné športová hala</t>
  </si>
  <si>
    <t>prenájom KD</t>
  </si>
  <si>
    <t>Nájomné Krištál</t>
  </si>
  <si>
    <t>Nájomné Dom služieb</t>
  </si>
  <si>
    <t>Nájomné poliklinika</t>
  </si>
  <si>
    <t>Nájomné Tržnica</t>
  </si>
  <si>
    <t>Nájomné STS</t>
  </si>
  <si>
    <t>Nájomné MsÚ</t>
  </si>
  <si>
    <t>Príjmy z prenájmu bytov</t>
  </si>
  <si>
    <t>Z prenajatých nebytových priestorov - trhové popla</t>
  </si>
  <si>
    <t>nájomné za revír</t>
  </si>
  <si>
    <t>nájomné Prvá poltárska spoločnosť</t>
  </si>
  <si>
    <t>Nájomné VGES Solarpark</t>
  </si>
  <si>
    <t>212004</t>
  </si>
  <si>
    <t>Nájomné Bytherm</t>
  </si>
  <si>
    <t>Príjmy z vlastníctva</t>
  </si>
  <si>
    <t>221004</t>
  </si>
  <si>
    <t>Overovanie- matrika</t>
  </si>
  <si>
    <t>Potvrdenie o trvalom pobyte</t>
  </si>
  <si>
    <t>Výherné automaty</t>
  </si>
  <si>
    <t>Spr.popl. Poltár</t>
  </si>
  <si>
    <t>Náhodilý príjem</t>
  </si>
  <si>
    <t>Správne poplatky SOÚ</t>
  </si>
  <si>
    <t>správny poplatok-stavebné oddelenie</t>
  </si>
  <si>
    <t>Rybárske lístky</t>
  </si>
  <si>
    <t>Administratívne poplatky</t>
  </si>
  <si>
    <t>222003</t>
  </si>
  <si>
    <t>Pokuty za nedodr.výpož.doby</t>
  </si>
  <si>
    <t>Pokuty</t>
  </si>
  <si>
    <t>223001</t>
  </si>
  <si>
    <t>Vyhlasovanie v MR</t>
  </si>
  <si>
    <t>Opatrovateľská služba</t>
  </si>
  <si>
    <t>Známky pre psy</t>
  </si>
  <si>
    <t>Pranie MŠ Sklárska</t>
  </si>
  <si>
    <t>Z činnosti KD</t>
  </si>
  <si>
    <t>Knižnice - výpožičky kníh</t>
  </si>
  <si>
    <t>ostatný príjem</t>
  </si>
  <si>
    <t>223002</t>
  </si>
  <si>
    <t>Školné MŠ Sklárska</t>
  </si>
  <si>
    <t>ZŠ Slobody - vlastné príjmy</t>
  </si>
  <si>
    <t>ZŠ Školská - vlastné príjmy</t>
  </si>
  <si>
    <t>ŠKD Slobody - vlastné príjmy</t>
  </si>
  <si>
    <t>ŠKD Školská - vlastné príjmy</t>
  </si>
  <si>
    <t>CVČ - vlastné príjmy</t>
  </si>
  <si>
    <t>ŠJ Slobody - vlastné príjmy</t>
  </si>
  <si>
    <t>ZUŠ  - vlastné príjmy</t>
  </si>
  <si>
    <t>Školné - MŠ Kanadská</t>
  </si>
  <si>
    <t>223003</t>
  </si>
  <si>
    <t>ZSS - strava cudzí</t>
  </si>
  <si>
    <t>ZSS - strava zamestnanci</t>
  </si>
  <si>
    <t>ŠJ Slobody - potraviny</t>
  </si>
  <si>
    <t>Poplatky a platby</t>
  </si>
  <si>
    <t>242</t>
  </si>
  <si>
    <t>Úroky</t>
  </si>
  <si>
    <t>Úroky z vkladov</t>
  </si>
  <si>
    <t>292008</t>
  </si>
  <si>
    <t>Výťažok Program</t>
  </si>
  <si>
    <t>Výťažok Niké</t>
  </si>
  <si>
    <t>Výťažok ASCOMP</t>
  </si>
  <si>
    <t>Výťažok Fortuna</t>
  </si>
  <si>
    <t>Výťažok Slovmatic</t>
  </si>
  <si>
    <t>Výťažok Junior Game s.r.o.</t>
  </si>
  <si>
    <t>292012</t>
  </si>
  <si>
    <t>Príjmy z dobropisov</t>
  </si>
  <si>
    <t>292017</t>
  </si>
  <si>
    <t>Vratky</t>
  </si>
  <si>
    <t>ZSS - sociálny fond</t>
  </si>
  <si>
    <t>292027</t>
  </si>
  <si>
    <t>Príjem zo SF</t>
  </si>
  <si>
    <t>Ostatné príjmy</t>
  </si>
  <si>
    <t>Nedaňové príjmy</t>
  </si>
  <si>
    <t>311</t>
  </si>
  <si>
    <t>Granty sponzori - DNI MESTA</t>
  </si>
  <si>
    <t xml:space="preserve">Granty - gombovec </t>
  </si>
  <si>
    <t>312001</t>
  </si>
  <si>
    <t>Dotácia wellnes</t>
  </si>
  <si>
    <t xml:space="preserve">Dotácia telocvičňa </t>
  </si>
  <si>
    <t>Voľby</t>
  </si>
  <si>
    <t>Odchodné-ZŠ slobody</t>
  </si>
  <si>
    <t>Výchova a vzdel. žiakov zo SZP- ZS Slobody</t>
  </si>
  <si>
    <t>Výchova a vzdel. žiakov zo SZP-ZS Skolská</t>
  </si>
  <si>
    <t>Odchodné ZS Skolská</t>
  </si>
  <si>
    <t>Dobrovoľná požiarna ochrana SR</t>
  </si>
  <si>
    <t>Oprava verejného osvetlenia</t>
  </si>
  <si>
    <t>312008</t>
  </si>
  <si>
    <t>Gombovecfest</t>
  </si>
  <si>
    <t>312011</t>
  </si>
  <si>
    <t>Projekt  ZŠ Slobody</t>
  </si>
  <si>
    <t>Bytová politika-dotácia</t>
  </si>
  <si>
    <t>Škol.potreby v HN ZŠ Slobody</t>
  </si>
  <si>
    <t>Škol.potreby v HN MŠ Sklárska</t>
  </si>
  <si>
    <t>Škol. potreby v HN MŠ Kanadská</t>
  </si>
  <si>
    <t>Škol.potreby v HN ZŠ Školská</t>
  </si>
  <si>
    <t>Strava predškoláci MŠ sklárska</t>
  </si>
  <si>
    <t>Strava predškoláci MŠ kanadská</t>
  </si>
  <si>
    <t>Osobitný príjemca</t>
  </si>
  <si>
    <t>Dotácia ZSS</t>
  </si>
  <si>
    <t>Stav.poriadok a ÚR</t>
  </si>
  <si>
    <t>Dobrovoľná požiarna ochrana SR - PHM</t>
  </si>
  <si>
    <t>MV SR - požiarna zbrojnica</t>
  </si>
  <si>
    <t>Terenni pracovníci- EU 85%</t>
  </si>
  <si>
    <t>Aktivačná činnosť-85 % ESF</t>
  </si>
  <si>
    <t>Komunitné centrum- EU 85%</t>
  </si>
  <si>
    <t>MOPS 85%</t>
  </si>
  <si>
    <t>Cesta na trh práce</t>
  </si>
  <si>
    <t>2 zamestnanci</t>
  </si>
  <si>
    <t>Terenni pracovníci- EU 15%</t>
  </si>
  <si>
    <t>Aktivačná činnosť-15 % ŠR</t>
  </si>
  <si>
    <t>Komunitné centrum- ŠR 15%</t>
  </si>
  <si>
    <t>MOPS 15%</t>
  </si>
  <si>
    <t>312012</t>
  </si>
  <si>
    <t>Dotácia na matriku</t>
  </si>
  <si>
    <t>Dotácia REGOB</t>
  </si>
  <si>
    <t>Dopravné ZŠ slobody</t>
  </si>
  <si>
    <t>Dopravné ZŠ školská</t>
  </si>
  <si>
    <t>Výchova a vzd. MŠ sklárska</t>
  </si>
  <si>
    <t>Výchova a vzd. MŠ kanadská</t>
  </si>
  <si>
    <t>Asistenti učiteľa- ZŠ slobody</t>
  </si>
  <si>
    <t>Asistenti učiteľa- ZŠ školská</t>
  </si>
  <si>
    <t>Dotácia-Spol.školský úrad</t>
  </si>
  <si>
    <t>Vzdelávacie poukazy ZŠ slobody</t>
  </si>
  <si>
    <t>Vzdelávacie poukazy ZŠ školská</t>
  </si>
  <si>
    <t>Lyžiarsky výcvik  ZŠ Slobody</t>
  </si>
  <si>
    <t>Lyžiarsky výcvik  ZŠ Školská</t>
  </si>
  <si>
    <t>Škola v prírode   ZŠ Slobody</t>
  </si>
  <si>
    <t>Škola v prírode   ZŠ Školská</t>
  </si>
  <si>
    <t>Učebnice  ZŠ Slobody</t>
  </si>
  <si>
    <t>Učebnice  ZŠ Školská</t>
  </si>
  <si>
    <t>Dotácia SOÚ - ŽP Ministerstvo vnútra SR</t>
  </si>
  <si>
    <t>Dotácia-register adries ministerstvo vnútra</t>
  </si>
  <si>
    <t>Dotácia ZŠ slobody</t>
  </si>
  <si>
    <t>Dotácia ZŠ školská</t>
  </si>
  <si>
    <t>312007</t>
  </si>
  <si>
    <t>CVČ</t>
  </si>
  <si>
    <t>Halušky</t>
  </si>
  <si>
    <t>Projekt VPP - 85% ESF</t>
  </si>
  <si>
    <t>Projekt VPP - 15% ESF (spolufinancovanie zo ŠR)</t>
  </si>
  <si>
    <t>*1</t>
  </si>
  <si>
    <t>1-bežný rozpočet</t>
  </si>
  <si>
    <t>233001</t>
  </si>
  <si>
    <t>Príjem z predaja pozemkov</t>
  </si>
  <si>
    <t>Kapitálový príjem - zo ŠR kompostovanie</t>
  </si>
  <si>
    <t>Kapitálový príjem - zo ŠR</t>
  </si>
  <si>
    <t>*2</t>
  </si>
  <si>
    <t>2-kapitálový rozpočet</t>
  </si>
  <si>
    <t>453</t>
  </si>
  <si>
    <t xml:space="preserve">Zostatok prostriedkov z predchádzajúcich rokov </t>
  </si>
  <si>
    <t>Zostatok prostriedkov z predchádzajúcich rokov - účty</t>
  </si>
  <si>
    <t>454001</t>
  </si>
  <si>
    <t>Prevod prostriedkov z rezervného fondu obce a z re</t>
  </si>
  <si>
    <t>Prijaté finančné zábezpeky</t>
  </si>
  <si>
    <t>*3</t>
  </si>
  <si>
    <t>3-finančné operácie</t>
  </si>
  <si>
    <t>Spolu</t>
  </si>
  <si>
    <t>ŠJ MŠ Sklárska - za stravné</t>
  </si>
  <si>
    <t>Dotácia - nákup kníh do mestskej knižnice</t>
  </si>
  <si>
    <t>Kapitálový príjem - šatne na futbal. Štadióne</t>
  </si>
  <si>
    <t>Kapitálový príjem - na ZSS</t>
  </si>
  <si>
    <t>Kapitálový príjem - tribúny na ihrisku</t>
  </si>
  <si>
    <t>Kapitálový príjem - Most Zelené</t>
  </si>
  <si>
    <t>Režijné náklady ŠJ pri MŠ Sklárska</t>
  </si>
  <si>
    <t>Návrh 2020</t>
  </si>
  <si>
    <t>Návrh 2021</t>
  </si>
  <si>
    <t>Návrh 2022</t>
  </si>
  <si>
    <t>Skutočnosť 2017</t>
  </si>
  <si>
    <t>Skutočnosť 2018</t>
  </si>
  <si>
    <t>Očak.skut. 2019</t>
  </si>
  <si>
    <t>ZSS - vlastné príjmy</t>
  </si>
  <si>
    <t>prísp. na stravovanie zam zo SF MsÚ</t>
  </si>
  <si>
    <t>Strava zadarmo ZŠ školská + HN</t>
  </si>
  <si>
    <t>Strava zadarmo ZŠ slobody + HN</t>
  </si>
  <si>
    <t>Podpora zamestnanosti  UoZ 50J 85%</t>
  </si>
  <si>
    <t>Podpora zamestnanosti  UoZ 50J 15%</t>
  </si>
  <si>
    <t>Granty a transfery</t>
  </si>
  <si>
    <t>Daň z príjmu FO</t>
  </si>
  <si>
    <t>Ostatný kapitálový príjem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</si>
</sst>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4" borderId="0" xfId="0" applyFont="1" applyFill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4" fontId="2" fillId="0" borderId="0" xfId="0" applyNumberFormat="1" applyFont="1"/>
    <xf numFmtId="4" fontId="3" fillId="0" borderId="0" xfId="0" applyNumberFormat="1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2" borderId="0" xfId="0" applyFont="1" applyFill="1"/>
    <xf numFmtId="0" fontId="4" fillId="2" borderId="0" xfId="0" applyFont="1" applyFill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3" borderId="0" xfId="0" applyFont="1" applyFill="1"/>
    <xf numFmtId="4" fontId="2" fillId="4" borderId="1" xfId="0" applyNumberFormat="1" applyFont="1" applyFill="1" applyBorder="1"/>
    <xf numFmtId="0" fontId="1" fillId="0" borderId="0" xfId="0" applyFont="1"/>
    <xf numFmtId="0" fontId="3" fillId="0" borderId="0" xfId="0" applyFont="1"/>
    <xf numFmtId="4" fontId="1" fillId="8" borderId="1" xfId="0" applyNumberFormat="1" applyFont="1" applyFill="1" applyBorder="1"/>
    <xf numFmtId="4" fontId="1" fillId="5" borderId="1" xfId="0" applyNumberFormat="1" applyFont="1" applyFill="1" applyBorder="1"/>
    <xf numFmtId="0" fontId="1" fillId="5" borderId="0" xfId="0" applyFont="1" applyFill="1"/>
    <xf numFmtId="0" fontId="2" fillId="0" borderId="1" xfId="0" applyFont="1" applyBorder="1" applyAlignment="1">
      <alignment horizontal="left"/>
    </xf>
    <xf numFmtId="0" fontId="2" fillId="4" borderId="1" xfId="0" applyFont="1" applyFill="1" applyBorder="1"/>
    <xf numFmtId="4" fontId="2" fillId="4" borderId="0" xfId="0" applyNumberFormat="1" applyFont="1" applyFill="1"/>
    <xf numFmtId="0" fontId="2" fillId="4" borderId="0" xfId="0" applyFont="1" applyFill="1"/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2" fillId="6" borderId="1" xfId="0" applyNumberFormat="1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4" fontId="2" fillId="6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1" fillId="7" borderId="1" xfId="0" applyFont="1" applyFill="1" applyBorder="1"/>
    <xf numFmtId="4" fontId="1" fillId="7" borderId="1" xfId="0" applyNumberFormat="1" applyFont="1" applyFill="1" applyBorder="1"/>
    <xf numFmtId="4" fontId="1" fillId="0" borderId="1" xfId="0" applyNumberFormat="1" applyFont="1" applyFill="1" applyBorder="1"/>
    <xf numFmtId="0" fontId="6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 vertical="center"/>
    </xf>
    <xf numFmtId="4" fontId="1" fillId="8" borderId="1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abSelected="1" showOutlineSymbols="0" view="pageLayout" topLeftCell="A153" zoomScaleNormal="100" workbookViewId="0">
      <selection activeCell="J168" sqref="J168"/>
    </sheetView>
  </sheetViews>
  <sheetFormatPr defaultColWidth="9.140625" defaultRowHeight="12.75" customHeight="1" outlineLevelRow="1" outlineLevelCol="4" x14ac:dyDescent="0.2"/>
  <cols>
    <col min="1" max="1" width="5.5703125" style="6" customWidth="1"/>
    <col min="2" max="2" width="7.85546875" style="6" customWidth="1"/>
    <col min="3" max="3" width="26.140625" style="6" customWidth="1"/>
    <col min="4" max="6" width="10.7109375" style="6" customWidth="1"/>
    <col min="7" max="7" width="10.7109375" style="6" hidden="1" customWidth="1" outlineLevel="1"/>
    <col min="8" max="8" width="10.7109375" style="6" customWidth="1"/>
    <col min="9" max="9" width="10.7109375" style="6" hidden="1" customWidth="1"/>
    <col min="10" max="12" width="10.7109375" style="6" customWidth="1"/>
    <col min="13" max="13" width="14.140625" style="6" hidden="1" customWidth="1" outlineLevel="2"/>
    <col min="14" max="14" width="10.7109375" style="6" hidden="1" customWidth="1" outlineLevel="3"/>
    <col min="15" max="15" width="10.140625" style="6" hidden="1" customWidth="1" outlineLevel="3"/>
    <col min="16" max="16" width="9.140625" style="6" hidden="1" customWidth="1" outlineLevel="3"/>
    <col min="17" max="17" width="13.140625" style="6" hidden="1" customWidth="1" outlineLevel="4"/>
    <col min="18" max="23" width="0" style="6" hidden="1" customWidth="1" outlineLevel="1"/>
    <col min="24" max="16384" width="9.140625" style="6"/>
  </cols>
  <sheetData>
    <row r="1" spans="1:17" s="3" customFormat="1" ht="24" customHeight="1" x14ac:dyDescent="0.2">
      <c r="A1" s="42" t="s">
        <v>0</v>
      </c>
      <c r="B1" s="42" t="s">
        <v>1</v>
      </c>
      <c r="C1" s="42" t="s">
        <v>2</v>
      </c>
      <c r="D1" s="42" t="s">
        <v>208</v>
      </c>
      <c r="E1" s="42" t="s">
        <v>209</v>
      </c>
      <c r="F1" s="42" t="s">
        <v>3</v>
      </c>
      <c r="G1" s="42" t="s">
        <v>4</v>
      </c>
      <c r="H1" s="42" t="s">
        <v>210</v>
      </c>
      <c r="I1" s="42" t="s">
        <v>5</v>
      </c>
      <c r="J1" s="42" t="s">
        <v>205</v>
      </c>
      <c r="K1" s="42" t="s">
        <v>206</v>
      </c>
      <c r="L1" s="42" t="s">
        <v>207</v>
      </c>
      <c r="M1" s="3" t="s">
        <v>6</v>
      </c>
    </row>
    <row r="2" spans="1:17" ht="12.75" customHeight="1" x14ac:dyDescent="0.2">
      <c r="A2" s="4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7" ht="12.75" hidden="1" customHeight="1" outlineLevel="1" x14ac:dyDescent="0.2">
      <c r="A3" s="5"/>
      <c r="B3" s="5" t="s">
        <v>8</v>
      </c>
      <c r="C3" s="5" t="s">
        <v>9</v>
      </c>
      <c r="D3" s="7">
        <v>2162122.7799999998</v>
      </c>
      <c r="E3" s="7">
        <v>2411996.5699999998</v>
      </c>
      <c r="F3" s="7">
        <v>2436706</v>
      </c>
      <c r="G3" s="7">
        <v>2521813.25</v>
      </c>
      <c r="H3" s="7">
        <v>2577249</v>
      </c>
      <c r="I3" s="7">
        <v>1973638.71</v>
      </c>
      <c r="J3" s="7">
        <v>2650000</v>
      </c>
      <c r="K3" s="7">
        <f>ROUNDUP(J3*1.015,0)</f>
        <v>2689750</v>
      </c>
      <c r="L3" s="7">
        <v>2668226</v>
      </c>
      <c r="M3" s="8">
        <f>F3-J3</f>
        <v>-213294</v>
      </c>
      <c r="N3" s="8">
        <f>J3-H3</f>
        <v>72751</v>
      </c>
      <c r="O3" s="9" t="s">
        <v>10</v>
      </c>
      <c r="Q3" s="8"/>
    </row>
    <row r="4" spans="1:17" s="13" customFormat="1" ht="12.75" customHeight="1" x14ac:dyDescent="0.2">
      <c r="A4" s="10"/>
      <c r="B4" s="11">
        <v>110</v>
      </c>
      <c r="C4" s="10" t="s">
        <v>218</v>
      </c>
      <c r="D4" s="12">
        <f t="shared" ref="D4:I4" si="0">SUM(D3)</f>
        <v>2162122.7799999998</v>
      </c>
      <c r="E4" s="12">
        <f t="shared" si="0"/>
        <v>2411996.5699999998</v>
      </c>
      <c r="F4" s="12">
        <f t="shared" si="0"/>
        <v>2436706</v>
      </c>
      <c r="G4" s="12">
        <f t="shared" si="0"/>
        <v>2521813.25</v>
      </c>
      <c r="H4" s="12">
        <f>SUM(H3)</f>
        <v>2577249</v>
      </c>
      <c r="I4" s="12">
        <f t="shared" si="0"/>
        <v>1973638.71</v>
      </c>
      <c r="J4" s="12">
        <f>SUM(J3)</f>
        <v>2650000</v>
      </c>
      <c r="K4" s="12">
        <f>SUM(K3)</f>
        <v>2689750</v>
      </c>
      <c r="L4" s="12">
        <f>SUM(L3)</f>
        <v>2668226</v>
      </c>
      <c r="M4" s="8">
        <f t="shared" ref="M4:M75" si="1">F4-J4</f>
        <v>-213294</v>
      </c>
    </row>
    <row r="5" spans="1:17" ht="12.75" customHeight="1" x14ac:dyDescent="0.2">
      <c r="A5" s="5" t="s">
        <v>12</v>
      </c>
      <c r="B5" s="5" t="s">
        <v>13</v>
      </c>
      <c r="C5" s="5" t="s">
        <v>14</v>
      </c>
      <c r="D5" s="7">
        <v>45884.72</v>
      </c>
      <c r="E5" s="7">
        <v>48656.75</v>
      </c>
      <c r="F5" s="7">
        <v>42000</v>
      </c>
      <c r="G5" s="7">
        <v>42000</v>
      </c>
      <c r="H5" s="7">
        <v>49180</v>
      </c>
      <c r="I5" s="7">
        <v>48338.53</v>
      </c>
      <c r="J5" s="7">
        <v>51000</v>
      </c>
      <c r="K5" s="7">
        <f t="shared" ref="K5:L7" si="2">J5</f>
        <v>51000</v>
      </c>
      <c r="L5" s="7">
        <f t="shared" si="2"/>
        <v>51000</v>
      </c>
      <c r="M5" s="8">
        <f t="shared" si="1"/>
        <v>-9000</v>
      </c>
      <c r="O5" s="6">
        <v>5000</v>
      </c>
    </row>
    <row r="6" spans="1:17" ht="12.75" customHeight="1" x14ac:dyDescent="0.2">
      <c r="A6" s="5" t="s">
        <v>12</v>
      </c>
      <c r="B6" s="5" t="s">
        <v>15</v>
      </c>
      <c r="C6" s="5" t="s">
        <v>16</v>
      </c>
      <c r="D6" s="7">
        <v>107818.88</v>
      </c>
      <c r="E6" s="7">
        <v>129801.93</v>
      </c>
      <c r="F6" s="7">
        <v>110000</v>
      </c>
      <c r="G6" s="7">
        <v>135689.49</v>
      </c>
      <c r="H6" s="7">
        <v>162425.1</v>
      </c>
      <c r="I6" s="7">
        <v>155322.88</v>
      </c>
      <c r="J6" s="7">
        <v>123000</v>
      </c>
      <c r="K6" s="7">
        <f t="shared" si="2"/>
        <v>123000</v>
      </c>
      <c r="L6" s="7">
        <f t="shared" si="2"/>
        <v>123000</v>
      </c>
      <c r="M6" s="8">
        <f t="shared" si="1"/>
        <v>-13000</v>
      </c>
      <c r="O6" s="6">
        <v>13000</v>
      </c>
    </row>
    <row r="7" spans="1:17" ht="12.75" customHeight="1" x14ac:dyDescent="0.2">
      <c r="A7" s="5" t="s">
        <v>12</v>
      </c>
      <c r="B7" s="5" t="s">
        <v>17</v>
      </c>
      <c r="C7" s="5" t="s">
        <v>18</v>
      </c>
      <c r="D7" s="7">
        <v>15468.21</v>
      </c>
      <c r="E7" s="7">
        <v>15379.23</v>
      </c>
      <c r="F7" s="7">
        <v>15300</v>
      </c>
      <c r="G7" s="7">
        <v>15300</v>
      </c>
      <c r="H7" s="7">
        <v>15371</v>
      </c>
      <c r="I7" s="7">
        <v>15131.75</v>
      </c>
      <c r="J7" s="7">
        <v>17300</v>
      </c>
      <c r="K7" s="7">
        <f t="shared" si="2"/>
        <v>17300</v>
      </c>
      <c r="L7" s="7">
        <f t="shared" si="2"/>
        <v>17300</v>
      </c>
      <c r="M7" s="8">
        <f t="shared" si="1"/>
        <v>-2000</v>
      </c>
      <c r="O7" s="6">
        <v>2000</v>
      </c>
    </row>
    <row r="8" spans="1:17" s="13" customFormat="1" ht="12.75" customHeight="1" x14ac:dyDescent="0.2">
      <c r="A8" s="10"/>
      <c r="B8" s="11">
        <v>120</v>
      </c>
      <c r="C8" s="10" t="s">
        <v>19</v>
      </c>
      <c r="D8" s="12">
        <f t="shared" ref="D8:I8" si="3">SUM(D5:D7)</f>
        <v>169171.81</v>
      </c>
      <c r="E8" s="12">
        <f t="shared" si="3"/>
        <v>193837.91</v>
      </c>
      <c r="F8" s="12">
        <f t="shared" si="3"/>
        <v>167300</v>
      </c>
      <c r="G8" s="12">
        <f t="shared" si="3"/>
        <v>192989.49</v>
      </c>
      <c r="H8" s="12">
        <f>SUM(H5:H7)</f>
        <v>226976.1</v>
      </c>
      <c r="I8" s="12">
        <f t="shared" si="3"/>
        <v>218793.16</v>
      </c>
      <c r="J8" s="12">
        <f>SUM(J5:J7)</f>
        <v>191300</v>
      </c>
      <c r="K8" s="12">
        <f>SUM(K5:K7)</f>
        <v>191300</v>
      </c>
      <c r="L8" s="12">
        <f>SUM(L5:L7)</f>
        <v>191300</v>
      </c>
      <c r="M8" s="8">
        <f t="shared" si="1"/>
        <v>-24000</v>
      </c>
      <c r="N8" s="13">
        <v>23000</v>
      </c>
      <c r="O8" s="14" t="s">
        <v>20</v>
      </c>
      <c r="P8" s="14"/>
    </row>
    <row r="9" spans="1:17" ht="12.75" customHeight="1" x14ac:dyDescent="0.2">
      <c r="A9" s="5" t="s">
        <v>12</v>
      </c>
      <c r="B9" s="5" t="s">
        <v>21</v>
      </c>
      <c r="C9" s="5" t="s">
        <v>22</v>
      </c>
      <c r="D9" s="7">
        <v>4994.58</v>
      </c>
      <c r="E9" s="7">
        <v>4775.34</v>
      </c>
      <c r="F9" s="7">
        <v>4500</v>
      </c>
      <c r="G9" s="7">
        <v>4500</v>
      </c>
      <c r="H9" s="7">
        <v>4730</v>
      </c>
      <c r="I9" s="7">
        <v>4474.5</v>
      </c>
      <c r="J9" s="7">
        <v>4800</v>
      </c>
      <c r="K9" s="7">
        <f t="shared" ref="K9:L11" si="4">J9</f>
        <v>4800</v>
      </c>
      <c r="L9" s="7">
        <f t="shared" si="4"/>
        <v>4800</v>
      </c>
      <c r="M9" s="8">
        <f t="shared" si="1"/>
        <v>-300</v>
      </c>
    </row>
    <row r="10" spans="1:17" ht="12.75" customHeight="1" x14ac:dyDescent="0.2">
      <c r="A10" s="5" t="s">
        <v>12</v>
      </c>
      <c r="B10" s="5" t="s">
        <v>23</v>
      </c>
      <c r="C10" s="5" t="s">
        <v>24</v>
      </c>
      <c r="D10" s="7">
        <v>45.33</v>
      </c>
      <c r="E10" s="7">
        <v>34</v>
      </c>
      <c r="F10" s="7">
        <v>34</v>
      </c>
      <c r="G10" s="7">
        <v>34</v>
      </c>
      <c r="H10" s="7">
        <v>34</v>
      </c>
      <c r="I10" s="7">
        <v>34</v>
      </c>
      <c r="J10" s="7">
        <v>34</v>
      </c>
      <c r="K10" s="7">
        <f t="shared" si="4"/>
        <v>34</v>
      </c>
      <c r="L10" s="7">
        <f t="shared" si="4"/>
        <v>34</v>
      </c>
      <c r="M10" s="8">
        <f t="shared" si="1"/>
        <v>0</v>
      </c>
    </row>
    <row r="11" spans="1:17" ht="12.75" customHeight="1" x14ac:dyDescent="0.2">
      <c r="A11" s="5" t="s">
        <v>12</v>
      </c>
      <c r="B11" s="5" t="s">
        <v>25</v>
      </c>
      <c r="C11" s="5" t="s">
        <v>26</v>
      </c>
      <c r="D11" s="7">
        <v>185.79</v>
      </c>
      <c r="E11" s="7">
        <v>105.27</v>
      </c>
      <c r="F11" s="7">
        <v>150</v>
      </c>
      <c r="G11" s="7">
        <v>150</v>
      </c>
      <c r="H11" s="7">
        <v>101</v>
      </c>
      <c r="I11" s="7">
        <v>61.05</v>
      </c>
      <c r="J11" s="7">
        <v>100</v>
      </c>
      <c r="K11" s="7">
        <f t="shared" si="4"/>
        <v>100</v>
      </c>
      <c r="L11" s="7">
        <f t="shared" si="4"/>
        <v>100</v>
      </c>
      <c r="M11" s="8">
        <f t="shared" si="1"/>
        <v>50</v>
      </c>
    </row>
    <row r="12" spans="1:17" s="17" customFormat="1" ht="12.75" hidden="1" customHeight="1" x14ac:dyDescent="0.2">
      <c r="A12" s="15" t="s">
        <v>12</v>
      </c>
      <c r="B12" s="15" t="s">
        <v>27</v>
      </c>
      <c r="C12" s="15" t="s">
        <v>28</v>
      </c>
      <c r="D12" s="16"/>
      <c r="E12" s="16">
        <v>3885.25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8">
        <f t="shared" si="1"/>
        <v>0</v>
      </c>
    </row>
    <row r="13" spans="1:17" ht="12.75" customHeight="1" x14ac:dyDescent="0.2">
      <c r="A13" s="5" t="s">
        <v>12</v>
      </c>
      <c r="B13" s="5" t="s">
        <v>27</v>
      </c>
      <c r="C13" s="5" t="s">
        <v>29</v>
      </c>
      <c r="D13" s="7">
        <v>5065.38</v>
      </c>
      <c r="E13" s="7">
        <v>3885.25</v>
      </c>
      <c r="F13" s="7">
        <v>4000</v>
      </c>
      <c r="G13" s="7">
        <v>4000</v>
      </c>
      <c r="H13" s="7">
        <v>4109</v>
      </c>
      <c r="I13" s="7">
        <v>3263.52</v>
      </c>
      <c r="J13" s="7">
        <v>3169</v>
      </c>
      <c r="K13" s="7">
        <f t="shared" ref="K13:L15" si="5">J13</f>
        <v>3169</v>
      </c>
      <c r="L13" s="7">
        <f t="shared" si="5"/>
        <v>3169</v>
      </c>
      <c r="M13" s="8">
        <f t="shared" si="1"/>
        <v>831</v>
      </c>
    </row>
    <row r="14" spans="1:17" ht="12.75" customHeight="1" x14ac:dyDescent="0.2">
      <c r="A14" s="5" t="s">
        <v>12</v>
      </c>
      <c r="B14" s="5" t="s">
        <v>30</v>
      </c>
      <c r="C14" s="5" t="s">
        <v>31</v>
      </c>
      <c r="D14" s="7">
        <v>113208.62</v>
      </c>
      <c r="E14" s="7">
        <v>112521.72</v>
      </c>
      <c r="F14" s="7">
        <v>108000</v>
      </c>
      <c r="G14" s="7">
        <v>108000</v>
      </c>
      <c r="H14" s="7">
        <v>107244.38</v>
      </c>
      <c r="I14" s="7">
        <v>102132.27</v>
      </c>
      <c r="J14" s="18">
        <v>122500</v>
      </c>
      <c r="K14" s="18">
        <f t="shared" si="5"/>
        <v>122500</v>
      </c>
      <c r="L14" s="18">
        <f t="shared" si="5"/>
        <v>122500</v>
      </c>
      <c r="M14" s="8">
        <f t="shared" si="1"/>
        <v>-14500</v>
      </c>
      <c r="N14" s="19">
        <v>21000</v>
      </c>
      <c r="O14" s="20" t="s">
        <v>32</v>
      </c>
    </row>
    <row r="15" spans="1:17" ht="12.75" customHeight="1" x14ac:dyDescent="0.2">
      <c r="A15" s="5" t="s">
        <v>12</v>
      </c>
      <c r="B15" s="5" t="s">
        <v>30</v>
      </c>
      <c r="C15" s="5" t="s">
        <v>33</v>
      </c>
      <c r="D15" s="7">
        <v>34419.43</v>
      </c>
      <c r="E15" s="7">
        <v>54748.68</v>
      </c>
      <c r="F15" s="7">
        <v>44000</v>
      </c>
      <c r="G15" s="7">
        <v>44000</v>
      </c>
      <c r="H15" s="7">
        <v>44831.19</v>
      </c>
      <c r="I15" s="7">
        <v>36782.769999999997</v>
      </c>
      <c r="J15" s="18">
        <v>44000</v>
      </c>
      <c r="K15" s="18">
        <v>44000</v>
      </c>
      <c r="L15" s="18">
        <f t="shared" si="5"/>
        <v>44000</v>
      </c>
      <c r="M15" s="8">
        <f t="shared" si="1"/>
        <v>0</v>
      </c>
    </row>
    <row r="16" spans="1:17" s="13" customFormat="1" ht="12.75" customHeight="1" x14ac:dyDescent="0.2">
      <c r="A16" s="10"/>
      <c r="B16" s="11">
        <v>130</v>
      </c>
      <c r="C16" s="10" t="s">
        <v>34</v>
      </c>
      <c r="D16" s="12">
        <f>SUM(D9:D15)</f>
        <v>157919.13</v>
      </c>
      <c r="E16" s="12">
        <f>E9+E10+E11+E13+E14+E15</f>
        <v>176070.26</v>
      </c>
      <c r="F16" s="12">
        <f t="shared" ref="F16:I16" si="6">SUM(F9:F15)</f>
        <v>160684</v>
      </c>
      <c r="G16" s="12">
        <f t="shared" si="6"/>
        <v>160684</v>
      </c>
      <c r="H16" s="12">
        <f>SUM(H9:H15)</f>
        <v>161049.57</v>
      </c>
      <c r="I16" s="12">
        <f t="shared" si="6"/>
        <v>146748.10999999999</v>
      </c>
      <c r="J16" s="12">
        <f>SUM(J9:J15)</f>
        <v>174603</v>
      </c>
      <c r="K16" s="12">
        <f>SUM(K9:K15)</f>
        <v>174603</v>
      </c>
      <c r="L16" s="12">
        <f>SUM(L9:L15)</f>
        <v>174603</v>
      </c>
      <c r="M16" s="8">
        <f t="shared" si="1"/>
        <v>-13919</v>
      </c>
    </row>
    <row r="17" spans="1:13" s="23" customFormat="1" ht="12.75" customHeight="1" x14ac:dyDescent="0.2">
      <c r="A17" s="1"/>
      <c r="B17" s="2">
        <v>100</v>
      </c>
      <c r="C17" s="1" t="s">
        <v>11</v>
      </c>
      <c r="D17" s="21">
        <f>D4+D8+D16</f>
        <v>2489213.7199999997</v>
      </c>
      <c r="E17" s="21">
        <f t="shared" ref="E17:M17" si="7">E4+E8+E16</f>
        <v>2781904.74</v>
      </c>
      <c r="F17" s="21">
        <f t="shared" si="7"/>
        <v>2764690</v>
      </c>
      <c r="G17" s="21">
        <f t="shared" si="7"/>
        <v>2875486.74</v>
      </c>
      <c r="H17" s="21">
        <f t="shared" si="7"/>
        <v>2965274.67</v>
      </c>
      <c r="I17" s="21">
        <f t="shared" si="7"/>
        <v>2339179.98</v>
      </c>
      <c r="J17" s="21">
        <f t="shared" si="7"/>
        <v>3015903</v>
      </c>
      <c r="K17" s="21">
        <f t="shared" si="7"/>
        <v>3055653</v>
      </c>
      <c r="L17" s="21">
        <f t="shared" si="7"/>
        <v>3034129</v>
      </c>
      <c r="M17" s="22">
        <f t="shared" si="7"/>
        <v>-251213</v>
      </c>
    </row>
    <row r="18" spans="1:13" ht="12.75" customHeight="1" x14ac:dyDescent="0.2">
      <c r="A18" s="5" t="s">
        <v>12</v>
      </c>
      <c r="B18" s="5" t="s">
        <v>35</v>
      </c>
      <c r="C18" s="5" t="s">
        <v>36</v>
      </c>
      <c r="D18" s="7">
        <v>1375.54</v>
      </c>
      <c r="E18" s="7">
        <v>844.44</v>
      </c>
      <c r="F18" s="7">
        <v>1375</v>
      </c>
      <c r="G18" s="7">
        <v>1375</v>
      </c>
      <c r="H18" s="7">
        <v>844.44</v>
      </c>
      <c r="I18" s="7">
        <v>844.44</v>
      </c>
      <c r="J18" s="7">
        <v>845</v>
      </c>
      <c r="K18" s="7">
        <v>845</v>
      </c>
      <c r="L18" s="7">
        <v>845</v>
      </c>
      <c r="M18" s="8">
        <f t="shared" si="1"/>
        <v>530</v>
      </c>
    </row>
    <row r="19" spans="1:13" ht="12.75" customHeight="1" x14ac:dyDescent="0.2">
      <c r="A19" s="5" t="s">
        <v>12</v>
      </c>
      <c r="B19" s="5" t="s">
        <v>37</v>
      </c>
      <c r="C19" s="5" t="s">
        <v>38</v>
      </c>
      <c r="D19" s="7">
        <v>0</v>
      </c>
      <c r="E19" s="7">
        <v>658.05</v>
      </c>
      <c r="F19" s="7">
        <v>0</v>
      </c>
      <c r="G19" s="7">
        <v>4149.1899999999996</v>
      </c>
      <c r="H19" s="7">
        <v>4414.75</v>
      </c>
      <c r="I19" s="7">
        <v>4414.75</v>
      </c>
      <c r="J19" s="7">
        <v>4907</v>
      </c>
      <c r="K19" s="7">
        <f>J19</f>
        <v>4907</v>
      </c>
      <c r="L19" s="7">
        <f>K19</f>
        <v>4907</v>
      </c>
      <c r="M19" s="8">
        <f t="shared" si="1"/>
        <v>-4907</v>
      </c>
    </row>
    <row r="20" spans="1:13" ht="12.75" customHeight="1" x14ac:dyDescent="0.2">
      <c r="A20" s="5"/>
      <c r="B20" s="24">
        <v>212003</v>
      </c>
      <c r="C20" s="5" t="s">
        <v>39</v>
      </c>
      <c r="D20" s="7">
        <v>0</v>
      </c>
      <c r="E20" s="7">
        <v>19.8</v>
      </c>
      <c r="F20" s="7">
        <v>0</v>
      </c>
      <c r="G20" s="7"/>
      <c r="H20" s="7">
        <v>0</v>
      </c>
      <c r="I20" s="7"/>
      <c r="J20" s="7">
        <v>0</v>
      </c>
      <c r="K20" s="7">
        <v>0</v>
      </c>
      <c r="L20" s="7">
        <v>0</v>
      </c>
      <c r="M20" s="8"/>
    </row>
    <row r="21" spans="1:13" ht="12.75" customHeight="1" x14ac:dyDescent="0.2">
      <c r="A21" s="5" t="s">
        <v>12</v>
      </c>
      <c r="B21" s="5" t="s">
        <v>40</v>
      </c>
      <c r="C21" s="5" t="s">
        <v>41</v>
      </c>
      <c r="D21" s="7">
        <v>3010.22</v>
      </c>
      <c r="E21" s="7">
        <v>3081.22</v>
      </c>
      <c r="F21" s="7">
        <v>3080</v>
      </c>
      <c r="G21" s="7">
        <v>3080</v>
      </c>
      <c r="H21" s="7">
        <v>1879.94</v>
      </c>
      <c r="I21" s="7">
        <v>1879.94</v>
      </c>
      <c r="J21" s="7">
        <v>2736</v>
      </c>
      <c r="K21" s="7">
        <f>J21</f>
        <v>2736</v>
      </c>
      <c r="L21" s="7">
        <f>K21</f>
        <v>2736</v>
      </c>
      <c r="M21" s="8">
        <f t="shared" si="1"/>
        <v>344</v>
      </c>
    </row>
    <row r="22" spans="1:13" ht="12.75" customHeight="1" x14ac:dyDescent="0.2">
      <c r="A22" s="5" t="s">
        <v>12</v>
      </c>
      <c r="B22" s="5" t="s">
        <v>40</v>
      </c>
      <c r="C22" s="5" t="s">
        <v>42</v>
      </c>
      <c r="D22" s="7">
        <v>0</v>
      </c>
      <c r="E22" s="7">
        <v>3154</v>
      </c>
      <c r="F22" s="7">
        <v>2500</v>
      </c>
      <c r="G22" s="7">
        <v>2500</v>
      </c>
      <c r="H22" s="7">
        <v>2490</v>
      </c>
      <c r="I22" s="7">
        <v>1660</v>
      </c>
      <c r="J22" s="7">
        <v>2000</v>
      </c>
      <c r="K22" s="7">
        <v>2000</v>
      </c>
      <c r="L22" s="7">
        <v>2000</v>
      </c>
      <c r="M22" s="8">
        <f t="shared" si="1"/>
        <v>500</v>
      </c>
    </row>
    <row r="23" spans="1:13" s="27" customFormat="1" ht="12.75" customHeight="1" x14ac:dyDescent="0.2">
      <c r="A23" s="25" t="s">
        <v>12</v>
      </c>
      <c r="B23" s="25" t="s">
        <v>40</v>
      </c>
      <c r="C23" s="25" t="s">
        <v>43</v>
      </c>
      <c r="D23" s="18">
        <v>0</v>
      </c>
      <c r="E23" s="18">
        <v>130</v>
      </c>
      <c r="F23" s="18">
        <v>0</v>
      </c>
      <c r="G23" s="18">
        <v>0</v>
      </c>
      <c r="H23" s="18">
        <v>240</v>
      </c>
      <c r="I23" s="18">
        <v>240</v>
      </c>
      <c r="J23" s="18">
        <v>400</v>
      </c>
      <c r="K23" s="18">
        <v>400</v>
      </c>
      <c r="L23" s="18">
        <v>400</v>
      </c>
      <c r="M23" s="26">
        <f t="shared" si="1"/>
        <v>-400</v>
      </c>
    </row>
    <row r="24" spans="1:13" s="27" customFormat="1" ht="12.75" customHeight="1" x14ac:dyDescent="0.2">
      <c r="A24" s="25" t="s">
        <v>12</v>
      </c>
      <c r="B24" s="25" t="s">
        <v>40</v>
      </c>
      <c r="C24" s="25" t="s">
        <v>44</v>
      </c>
      <c r="D24" s="18">
        <v>0</v>
      </c>
      <c r="E24" s="18">
        <v>210</v>
      </c>
      <c r="F24" s="18">
        <v>0</v>
      </c>
      <c r="G24" s="18">
        <v>150</v>
      </c>
      <c r="H24" s="18">
        <v>150</v>
      </c>
      <c r="I24" s="18">
        <v>150</v>
      </c>
      <c r="J24" s="18">
        <v>300</v>
      </c>
      <c r="K24" s="18">
        <v>300</v>
      </c>
      <c r="L24" s="18">
        <v>300</v>
      </c>
      <c r="M24" s="26">
        <f t="shared" si="1"/>
        <v>-300</v>
      </c>
    </row>
    <row r="25" spans="1:13" ht="12.75" customHeight="1" x14ac:dyDescent="0.2">
      <c r="A25" s="5" t="s">
        <v>12</v>
      </c>
      <c r="B25" s="5" t="s">
        <v>40</v>
      </c>
      <c r="C25" s="5" t="s">
        <v>45</v>
      </c>
      <c r="D25" s="7">
        <v>5108.3999999999996</v>
      </c>
      <c r="E25" s="7">
        <v>1065.8</v>
      </c>
      <c r="F25" s="7">
        <v>1300</v>
      </c>
      <c r="G25" s="7">
        <v>1300</v>
      </c>
      <c r="H25" s="7">
        <v>1120.1500000000001</v>
      </c>
      <c r="I25" s="7">
        <v>959.85</v>
      </c>
      <c r="J25" s="7">
        <v>1300</v>
      </c>
      <c r="K25" s="7">
        <v>1300</v>
      </c>
      <c r="L25" s="7">
        <v>1300</v>
      </c>
      <c r="M25" s="8">
        <f t="shared" si="1"/>
        <v>0</v>
      </c>
    </row>
    <row r="26" spans="1:13" ht="12.75" customHeight="1" x14ac:dyDescent="0.2">
      <c r="A26" s="5" t="s">
        <v>12</v>
      </c>
      <c r="B26" s="5" t="s">
        <v>40</v>
      </c>
      <c r="C26" s="5" t="s">
        <v>46</v>
      </c>
      <c r="D26" s="7">
        <v>18078.060000000001</v>
      </c>
      <c r="E26" s="7">
        <v>17480</v>
      </c>
      <c r="F26" s="7">
        <v>17400</v>
      </c>
      <c r="G26" s="7">
        <v>17400</v>
      </c>
      <c r="H26" s="7">
        <v>16790</v>
      </c>
      <c r="I26" s="7">
        <v>13580</v>
      </c>
      <c r="J26" s="7">
        <v>17600</v>
      </c>
      <c r="K26" s="7">
        <f t="shared" ref="K26:L32" si="8">J26</f>
        <v>17600</v>
      </c>
      <c r="L26" s="7">
        <f t="shared" si="8"/>
        <v>17600</v>
      </c>
      <c r="M26" s="8">
        <f t="shared" si="1"/>
        <v>-200</v>
      </c>
    </row>
    <row r="27" spans="1:13" ht="12.75" customHeight="1" x14ac:dyDescent="0.2">
      <c r="A27" s="5" t="s">
        <v>12</v>
      </c>
      <c r="B27" s="5" t="s">
        <v>40</v>
      </c>
      <c r="C27" s="5" t="s">
        <v>47</v>
      </c>
      <c r="D27" s="7">
        <v>9190.66</v>
      </c>
      <c r="E27" s="7">
        <v>9904.2000000000007</v>
      </c>
      <c r="F27" s="7">
        <v>8300</v>
      </c>
      <c r="G27" s="7">
        <v>8300</v>
      </c>
      <c r="H27" s="7">
        <v>6888.9</v>
      </c>
      <c r="I27" s="7">
        <v>5805.26</v>
      </c>
      <c r="J27" s="7">
        <v>5700</v>
      </c>
      <c r="K27" s="7">
        <f t="shared" si="8"/>
        <v>5700</v>
      </c>
      <c r="L27" s="7">
        <f t="shared" si="8"/>
        <v>5700</v>
      </c>
      <c r="M27" s="8">
        <f t="shared" si="1"/>
        <v>2600</v>
      </c>
    </row>
    <row r="28" spans="1:13" ht="12.75" customHeight="1" x14ac:dyDescent="0.2">
      <c r="A28" s="5" t="s">
        <v>12</v>
      </c>
      <c r="B28" s="5" t="s">
        <v>40</v>
      </c>
      <c r="C28" s="5" t="s">
        <v>48</v>
      </c>
      <c r="D28" s="7">
        <v>53118.09</v>
      </c>
      <c r="E28" s="7">
        <v>49341.39</v>
      </c>
      <c r="F28" s="7">
        <v>49460</v>
      </c>
      <c r="G28" s="7">
        <v>49460</v>
      </c>
      <c r="H28" s="7">
        <v>50159.1</v>
      </c>
      <c r="I28" s="7">
        <v>41958.37</v>
      </c>
      <c r="J28" s="7">
        <v>51090</v>
      </c>
      <c r="K28" s="7">
        <f t="shared" si="8"/>
        <v>51090</v>
      </c>
      <c r="L28" s="7">
        <f t="shared" si="8"/>
        <v>51090</v>
      </c>
      <c r="M28" s="8">
        <f t="shared" si="1"/>
        <v>-1630</v>
      </c>
    </row>
    <row r="29" spans="1:13" ht="12.75" customHeight="1" x14ac:dyDescent="0.2">
      <c r="A29" s="5" t="s">
        <v>12</v>
      </c>
      <c r="B29" s="5" t="s">
        <v>40</v>
      </c>
      <c r="C29" s="5" t="s">
        <v>49</v>
      </c>
      <c r="D29" s="7">
        <v>3666</v>
      </c>
      <c r="E29" s="7">
        <v>5388.19</v>
      </c>
      <c r="F29" s="7">
        <v>4800</v>
      </c>
      <c r="G29" s="7">
        <v>4800</v>
      </c>
      <c r="H29" s="7">
        <v>2535</v>
      </c>
      <c r="I29" s="7">
        <v>2001</v>
      </c>
      <c r="J29" s="7">
        <v>2400</v>
      </c>
      <c r="K29" s="7">
        <f t="shared" si="8"/>
        <v>2400</v>
      </c>
      <c r="L29" s="7">
        <f t="shared" si="8"/>
        <v>2400</v>
      </c>
      <c r="M29" s="8">
        <f t="shared" si="1"/>
        <v>2400</v>
      </c>
    </row>
    <row r="30" spans="1:13" ht="12.75" customHeight="1" x14ac:dyDescent="0.2">
      <c r="A30" s="5"/>
      <c r="B30" s="24">
        <v>212003</v>
      </c>
      <c r="C30" s="5" t="s">
        <v>50</v>
      </c>
      <c r="D30" s="7">
        <v>0</v>
      </c>
      <c r="E30" s="7">
        <v>150</v>
      </c>
      <c r="F30" s="7">
        <v>0</v>
      </c>
      <c r="G30" s="7"/>
      <c r="H30" s="7">
        <v>2400</v>
      </c>
      <c r="I30" s="7"/>
      <c r="J30" s="7">
        <v>0</v>
      </c>
      <c r="K30" s="7">
        <f t="shared" si="8"/>
        <v>0</v>
      </c>
      <c r="L30" s="7">
        <f t="shared" si="8"/>
        <v>0</v>
      </c>
      <c r="M30" s="8">
        <f t="shared" si="1"/>
        <v>0</v>
      </c>
    </row>
    <row r="31" spans="1:13" ht="12.75" customHeight="1" x14ac:dyDescent="0.2">
      <c r="A31" s="5" t="s">
        <v>12</v>
      </c>
      <c r="B31" s="5" t="s">
        <v>40</v>
      </c>
      <c r="C31" s="5" t="s">
        <v>51</v>
      </c>
      <c r="D31" s="7">
        <v>7907.26</v>
      </c>
      <c r="E31" s="7">
        <v>4754.6499999999996</v>
      </c>
      <c r="F31" s="7">
        <v>4000</v>
      </c>
      <c r="G31" s="7">
        <v>4000</v>
      </c>
      <c r="H31" s="7">
        <v>3159</v>
      </c>
      <c r="I31" s="7">
        <v>2939.46</v>
      </c>
      <c r="J31" s="7">
        <v>2000</v>
      </c>
      <c r="K31" s="7">
        <f t="shared" si="8"/>
        <v>2000</v>
      </c>
      <c r="L31" s="7">
        <f t="shared" si="8"/>
        <v>2000</v>
      </c>
      <c r="M31" s="8">
        <f t="shared" si="1"/>
        <v>2000</v>
      </c>
    </row>
    <row r="32" spans="1:13" ht="12.75" customHeight="1" x14ac:dyDescent="0.2">
      <c r="A32" s="5" t="s">
        <v>12</v>
      </c>
      <c r="B32" s="5" t="s">
        <v>40</v>
      </c>
      <c r="C32" s="5" t="s">
        <v>52</v>
      </c>
      <c r="D32" s="7">
        <v>33674.769999999997</v>
      </c>
      <c r="E32" s="7">
        <v>33674.67</v>
      </c>
      <c r="F32" s="7">
        <v>30800</v>
      </c>
      <c r="G32" s="7">
        <v>30800</v>
      </c>
      <c r="H32" s="7">
        <v>30957.41</v>
      </c>
      <c r="I32" s="7">
        <v>25394.29</v>
      </c>
      <c r="J32" s="7">
        <v>30000</v>
      </c>
      <c r="K32" s="7">
        <f t="shared" si="8"/>
        <v>30000</v>
      </c>
      <c r="L32" s="7">
        <f t="shared" si="8"/>
        <v>30000</v>
      </c>
      <c r="M32" s="8">
        <f t="shared" si="1"/>
        <v>800</v>
      </c>
    </row>
    <row r="33" spans="1:13" s="17" customFormat="1" ht="12.75" hidden="1" customHeight="1" x14ac:dyDescent="0.2">
      <c r="A33" s="15" t="s">
        <v>12</v>
      </c>
      <c r="B33" s="15" t="s">
        <v>40</v>
      </c>
      <c r="C33" s="15" t="s">
        <v>50</v>
      </c>
      <c r="D33" s="16">
        <v>0</v>
      </c>
      <c r="E33" s="16">
        <v>0</v>
      </c>
      <c r="F33" s="16">
        <v>0</v>
      </c>
      <c r="G33" s="16">
        <v>2491.84</v>
      </c>
      <c r="H33" s="16"/>
      <c r="I33" s="16">
        <v>2491.84</v>
      </c>
      <c r="J33" s="16"/>
      <c r="K33" s="16"/>
      <c r="L33" s="16"/>
      <c r="M33" s="8">
        <f t="shared" si="1"/>
        <v>0</v>
      </c>
    </row>
    <row r="34" spans="1:13" s="17" customFormat="1" ht="12.75" hidden="1" customHeight="1" x14ac:dyDescent="0.2">
      <c r="A34" s="15" t="s">
        <v>12</v>
      </c>
      <c r="B34" s="15" t="s">
        <v>40</v>
      </c>
      <c r="C34" s="15" t="s">
        <v>53</v>
      </c>
      <c r="D34" s="16">
        <v>0</v>
      </c>
      <c r="E34" s="16">
        <v>0</v>
      </c>
      <c r="F34" s="16">
        <v>0</v>
      </c>
      <c r="G34" s="16">
        <v>0</v>
      </c>
      <c r="H34" s="16"/>
      <c r="I34" s="16">
        <v>168.8</v>
      </c>
      <c r="J34" s="16"/>
      <c r="K34" s="16"/>
      <c r="L34" s="16"/>
      <c r="M34" s="8">
        <f t="shared" si="1"/>
        <v>0</v>
      </c>
    </row>
    <row r="35" spans="1:13" s="17" customFormat="1" ht="12.75" hidden="1" customHeight="1" x14ac:dyDescent="0.2">
      <c r="A35" s="15" t="s">
        <v>12</v>
      </c>
      <c r="B35" s="15" t="s">
        <v>40</v>
      </c>
      <c r="C35" s="15" t="s">
        <v>54</v>
      </c>
      <c r="D35" s="16">
        <v>0</v>
      </c>
      <c r="E35" s="16">
        <v>0</v>
      </c>
      <c r="F35" s="16">
        <v>0</v>
      </c>
      <c r="G35" s="16">
        <v>32.19</v>
      </c>
      <c r="H35" s="16"/>
      <c r="I35" s="16">
        <v>32.19</v>
      </c>
      <c r="J35" s="16"/>
      <c r="K35" s="16"/>
      <c r="L35" s="16"/>
      <c r="M35" s="8">
        <f t="shared" si="1"/>
        <v>0</v>
      </c>
    </row>
    <row r="36" spans="1:13" ht="12.75" customHeight="1" x14ac:dyDescent="0.2">
      <c r="A36" s="5" t="s">
        <v>12</v>
      </c>
      <c r="B36" s="5" t="s">
        <v>40</v>
      </c>
      <c r="C36" s="5" t="s">
        <v>55</v>
      </c>
      <c r="D36" s="7">
        <v>23000</v>
      </c>
      <c r="E36" s="7">
        <v>23000</v>
      </c>
      <c r="F36" s="7">
        <v>23000</v>
      </c>
      <c r="G36" s="7">
        <v>23000</v>
      </c>
      <c r="H36" s="7">
        <v>23000</v>
      </c>
      <c r="I36" s="7">
        <v>23000</v>
      </c>
      <c r="J36" s="7">
        <v>23000</v>
      </c>
      <c r="K36" s="7">
        <v>23000</v>
      </c>
      <c r="L36" s="7">
        <v>23000</v>
      </c>
      <c r="M36" s="8">
        <f t="shared" si="1"/>
        <v>0</v>
      </c>
    </row>
    <row r="37" spans="1:13" ht="12.75" customHeight="1" x14ac:dyDescent="0.2">
      <c r="A37" s="5" t="s">
        <v>12</v>
      </c>
      <c r="B37" s="5" t="s">
        <v>40</v>
      </c>
      <c r="C37" s="5" t="s">
        <v>56</v>
      </c>
      <c r="D37" s="7">
        <v>4392.76</v>
      </c>
      <c r="E37" s="7">
        <v>3116.86</v>
      </c>
      <c r="F37" s="7">
        <v>3100</v>
      </c>
      <c r="G37" s="7">
        <v>3100</v>
      </c>
      <c r="H37" s="7">
        <v>3100</v>
      </c>
      <c r="I37" s="7">
        <v>0</v>
      </c>
      <c r="J37" s="7">
        <v>3100</v>
      </c>
      <c r="K37" s="7">
        <v>3100</v>
      </c>
      <c r="L37" s="7">
        <v>3100</v>
      </c>
      <c r="M37" s="8">
        <f t="shared" si="1"/>
        <v>0</v>
      </c>
    </row>
    <row r="38" spans="1:13" ht="12.75" customHeight="1" x14ac:dyDescent="0.2">
      <c r="A38" s="5" t="s">
        <v>12</v>
      </c>
      <c r="B38" s="5" t="s">
        <v>57</v>
      </c>
      <c r="C38" s="5" t="s">
        <v>58</v>
      </c>
      <c r="D38" s="7">
        <v>0</v>
      </c>
      <c r="E38" s="7">
        <v>1</v>
      </c>
      <c r="F38" s="7">
        <v>0</v>
      </c>
      <c r="G38" s="7">
        <v>0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8">
        <f t="shared" si="1"/>
        <v>-1</v>
      </c>
    </row>
    <row r="39" spans="1:13" s="13" customFormat="1" ht="12.75" customHeight="1" x14ac:dyDescent="0.2">
      <c r="A39" s="10"/>
      <c r="B39" s="11">
        <v>212</v>
      </c>
      <c r="C39" s="10" t="s">
        <v>59</v>
      </c>
      <c r="D39" s="12">
        <f>SUM(D18:D38)</f>
        <v>162521.76</v>
      </c>
      <c r="E39" s="12">
        <f t="shared" ref="E39:M39" si="9">SUM(E18:E38)</f>
        <v>155974.26999999996</v>
      </c>
      <c r="F39" s="12">
        <f t="shared" si="9"/>
        <v>149115</v>
      </c>
      <c r="G39" s="12">
        <f t="shared" si="9"/>
        <v>155938.22</v>
      </c>
      <c r="H39" s="12">
        <f t="shared" si="9"/>
        <v>150129.69</v>
      </c>
      <c r="I39" s="12">
        <f t="shared" si="9"/>
        <v>127521.19000000002</v>
      </c>
      <c r="J39" s="12">
        <f t="shared" si="9"/>
        <v>147379</v>
      </c>
      <c r="K39" s="12">
        <f t="shared" si="9"/>
        <v>147379</v>
      </c>
      <c r="L39" s="12">
        <f t="shared" si="9"/>
        <v>147379</v>
      </c>
      <c r="M39" s="12">
        <f t="shared" si="9"/>
        <v>1736</v>
      </c>
    </row>
    <row r="40" spans="1:13" ht="12.75" customHeight="1" x14ac:dyDescent="0.2">
      <c r="A40" s="5" t="s">
        <v>12</v>
      </c>
      <c r="B40" s="5" t="s">
        <v>60</v>
      </c>
      <c r="C40" s="5" t="s">
        <v>61</v>
      </c>
      <c r="D40" s="7">
        <v>6043.5</v>
      </c>
      <c r="E40" s="7">
        <v>8268.4</v>
      </c>
      <c r="F40" s="7">
        <v>8000</v>
      </c>
      <c r="G40" s="7">
        <v>8000</v>
      </c>
      <c r="H40" s="7">
        <v>7616</v>
      </c>
      <c r="I40" s="7">
        <v>6625</v>
      </c>
      <c r="J40" s="7">
        <v>8000</v>
      </c>
      <c r="K40" s="7">
        <v>8000</v>
      </c>
      <c r="L40" s="7">
        <v>8000</v>
      </c>
      <c r="M40" s="8">
        <f t="shared" si="1"/>
        <v>0</v>
      </c>
    </row>
    <row r="41" spans="1:13" ht="12.75" customHeight="1" x14ac:dyDescent="0.2">
      <c r="A41" s="5" t="s">
        <v>12</v>
      </c>
      <c r="B41" s="5" t="s">
        <v>60</v>
      </c>
      <c r="C41" s="5" t="s">
        <v>62</v>
      </c>
      <c r="D41" s="7">
        <v>1070</v>
      </c>
      <c r="E41" s="7">
        <v>895.5</v>
      </c>
      <c r="F41" s="7">
        <v>800</v>
      </c>
      <c r="G41" s="7">
        <v>800</v>
      </c>
      <c r="H41" s="7">
        <v>860</v>
      </c>
      <c r="I41" s="7">
        <v>770</v>
      </c>
      <c r="J41" s="7">
        <v>800</v>
      </c>
      <c r="K41" s="7">
        <v>800</v>
      </c>
      <c r="L41" s="7">
        <v>800</v>
      </c>
      <c r="M41" s="8">
        <f t="shared" si="1"/>
        <v>0</v>
      </c>
    </row>
    <row r="42" spans="1:13" ht="12.75" customHeight="1" x14ac:dyDescent="0.2">
      <c r="A42" s="5" t="s">
        <v>12</v>
      </c>
      <c r="B42" s="5" t="s">
        <v>60</v>
      </c>
      <c r="C42" s="5" t="s">
        <v>63</v>
      </c>
      <c r="D42" s="7">
        <v>28658</v>
      </c>
      <c r="E42" s="7">
        <v>31127.599999999999</v>
      </c>
      <c r="F42" s="7">
        <v>20000</v>
      </c>
      <c r="G42" s="7">
        <v>20000</v>
      </c>
      <c r="H42" s="7">
        <v>10132</v>
      </c>
      <c r="I42" s="7">
        <v>10132</v>
      </c>
      <c r="J42" s="7">
        <v>10000</v>
      </c>
      <c r="K42" s="7">
        <v>10000</v>
      </c>
      <c r="L42" s="7">
        <v>10000</v>
      </c>
      <c r="M42" s="8">
        <f t="shared" si="1"/>
        <v>10000</v>
      </c>
    </row>
    <row r="43" spans="1:13" s="27" customFormat="1" ht="12.75" customHeight="1" x14ac:dyDescent="0.2">
      <c r="A43" s="25" t="s">
        <v>12</v>
      </c>
      <c r="B43" s="25" t="s">
        <v>60</v>
      </c>
      <c r="C43" s="25" t="s">
        <v>64</v>
      </c>
      <c r="D43" s="18">
        <v>3354.84</v>
      </c>
      <c r="E43" s="18">
        <v>1570</v>
      </c>
      <c r="F43" s="18">
        <v>1800</v>
      </c>
      <c r="G43" s="18">
        <v>1800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6">
        <f t="shared" si="1"/>
        <v>1800</v>
      </c>
    </row>
    <row r="44" spans="1:13" ht="12.75" customHeight="1" x14ac:dyDescent="0.2">
      <c r="A44" s="5" t="s">
        <v>12</v>
      </c>
      <c r="B44" s="5" t="s">
        <v>60</v>
      </c>
      <c r="C44" s="5" t="s">
        <v>65</v>
      </c>
      <c r="D44" s="7">
        <v>0</v>
      </c>
      <c r="E44" s="7">
        <v>1687.01</v>
      </c>
      <c r="F44" s="7">
        <v>900</v>
      </c>
      <c r="G44" s="7">
        <v>900</v>
      </c>
      <c r="H44" s="7">
        <v>3571.89</v>
      </c>
      <c r="I44" s="7">
        <v>3571.89</v>
      </c>
      <c r="J44" s="7">
        <v>900</v>
      </c>
      <c r="K44" s="7">
        <v>900</v>
      </c>
      <c r="L44" s="7">
        <v>900</v>
      </c>
      <c r="M44" s="8">
        <f t="shared" si="1"/>
        <v>0</v>
      </c>
    </row>
    <row r="45" spans="1:13" ht="12.75" customHeight="1" x14ac:dyDescent="0.2">
      <c r="A45" s="5" t="s">
        <v>12</v>
      </c>
      <c r="B45" s="5" t="s">
        <v>60</v>
      </c>
      <c r="C45" s="5" t="s">
        <v>66</v>
      </c>
      <c r="D45" s="7">
        <v>4502.57</v>
      </c>
      <c r="E45" s="7">
        <v>7699.53</v>
      </c>
      <c r="F45" s="7">
        <v>6000</v>
      </c>
      <c r="G45" s="7">
        <v>6000</v>
      </c>
      <c r="H45" s="7">
        <v>10147.64</v>
      </c>
      <c r="I45" s="7">
        <v>8396.24</v>
      </c>
      <c r="J45" s="7">
        <v>7000</v>
      </c>
      <c r="K45" s="7">
        <v>7000</v>
      </c>
      <c r="L45" s="7">
        <v>7000</v>
      </c>
      <c r="M45" s="8">
        <f t="shared" si="1"/>
        <v>-1000</v>
      </c>
    </row>
    <row r="46" spans="1:13" ht="12.75" customHeight="1" x14ac:dyDescent="0.2">
      <c r="A46" s="5" t="s">
        <v>12</v>
      </c>
      <c r="B46" s="5" t="s">
        <v>60</v>
      </c>
      <c r="C46" s="5" t="s">
        <v>67</v>
      </c>
      <c r="D46" s="7">
        <v>0</v>
      </c>
      <c r="E46" s="7">
        <v>510</v>
      </c>
      <c r="F46" s="7">
        <v>500</v>
      </c>
      <c r="G46" s="7">
        <v>500</v>
      </c>
      <c r="H46" s="7">
        <v>670</v>
      </c>
      <c r="I46" s="7">
        <v>570</v>
      </c>
      <c r="J46" s="7">
        <v>600</v>
      </c>
      <c r="K46" s="7">
        <v>600</v>
      </c>
      <c r="L46" s="7">
        <v>600</v>
      </c>
      <c r="M46" s="8">
        <f t="shared" si="1"/>
        <v>-100</v>
      </c>
    </row>
    <row r="47" spans="1:13" ht="12.75" customHeight="1" x14ac:dyDescent="0.2">
      <c r="A47" s="5" t="s">
        <v>12</v>
      </c>
      <c r="B47" s="5" t="s">
        <v>60</v>
      </c>
      <c r="C47" s="5" t="s">
        <v>68</v>
      </c>
      <c r="D47" s="7">
        <v>0</v>
      </c>
      <c r="E47" s="7">
        <v>906.5</v>
      </c>
      <c r="F47" s="7">
        <v>900</v>
      </c>
      <c r="G47" s="7">
        <v>900</v>
      </c>
      <c r="H47" s="7">
        <v>752</v>
      </c>
      <c r="I47" s="7">
        <v>752</v>
      </c>
      <c r="J47" s="7">
        <v>800</v>
      </c>
      <c r="K47" s="7">
        <v>800</v>
      </c>
      <c r="L47" s="7">
        <v>800</v>
      </c>
      <c r="M47" s="8">
        <f t="shared" si="1"/>
        <v>100</v>
      </c>
    </row>
    <row r="48" spans="1:13" s="13" customFormat="1" ht="12.75" customHeight="1" x14ac:dyDescent="0.2">
      <c r="A48" s="10"/>
      <c r="B48" s="11">
        <v>221</v>
      </c>
      <c r="C48" s="10" t="s">
        <v>69</v>
      </c>
      <c r="D48" s="12">
        <f t="shared" ref="D48:M48" si="10">SUM(D40:D47)</f>
        <v>43628.909999999996</v>
      </c>
      <c r="E48" s="12">
        <f t="shared" si="10"/>
        <v>52664.54</v>
      </c>
      <c r="F48" s="12">
        <f t="shared" si="10"/>
        <v>38900</v>
      </c>
      <c r="G48" s="12">
        <f t="shared" si="10"/>
        <v>38900</v>
      </c>
      <c r="H48" s="12">
        <f t="shared" si="10"/>
        <v>33749.53</v>
      </c>
      <c r="I48" s="12">
        <f t="shared" si="10"/>
        <v>30817.129999999997</v>
      </c>
      <c r="J48" s="12">
        <f t="shared" si="10"/>
        <v>28100</v>
      </c>
      <c r="K48" s="12">
        <f t="shared" si="10"/>
        <v>28100</v>
      </c>
      <c r="L48" s="12">
        <f t="shared" si="10"/>
        <v>28100</v>
      </c>
      <c r="M48" s="12">
        <f t="shared" si="10"/>
        <v>10800</v>
      </c>
    </row>
    <row r="49" spans="1:13" s="27" customFormat="1" ht="12.75" customHeight="1" x14ac:dyDescent="0.2">
      <c r="A49" s="25" t="s">
        <v>12</v>
      </c>
      <c r="B49" s="25" t="s">
        <v>70</v>
      </c>
      <c r="C49" s="25" t="s">
        <v>71</v>
      </c>
      <c r="D49" s="18">
        <v>283.61</v>
      </c>
      <c r="E49" s="18">
        <v>55.65</v>
      </c>
      <c r="F49" s="18">
        <v>50</v>
      </c>
      <c r="G49" s="18">
        <v>0</v>
      </c>
      <c r="H49" s="18">
        <v>0</v>
      </c>
      <c r="I49" s="18">
        <v>0</v>
      </c>
      <c r="J49" s="18">
        <v>50</v>
      </c>
      <c r="K49" s="18">
        <v>50</v>
      </c>
      <c r="L49" s="18">
        <v>50</v>
      </c>
      <c r="M49" s="26">
        <f t="shared" si="1"/>
        <v>0</v>
      </c>
    </row>
    <row r="50" spans="1:13" s="13" customFormat="1" ht="12.75" customHeight="1" x14ac:dyDescent="0.2">
      <c r="A50" s="10"/>
      <c r="B50" s="11">
        <v>222</v>
      </c>
      <c r="C50" s="10" t="s">
        <v>72</v>
      </c>
      <c r="D50" s="12">
        <f t="shared" ref="D50:M50" si="11">SUM(D49:D49)</f>
        <v>283.61</v>
      </c>
      <c r="E50" s="12">
        <f t="shared" si="11"/>
        <v>55.65</v>
      </c>
      <c r="F50" s="12">
        <f t="shared" si="11"/>
        <v>50</v>
      </c>
      <c r="G50" s="12">
        <f t="shared" si="11"/>
        <v>0</v>
      </c>
      <c r="H50" s="12">
        <f t="shared" si="11"/>
        <v>0</v>
      </c>
      <c r="I50" s="12">
        <f t="shared" si="11"/>
        <v>0</v>
      </c>
      <c r="J50" s="12">
        <f t="shared" si="11"/>
        <v>50</v>
      </c>
      <c r="K50" s="12">
        <f t="shared" si="11"/>
        <v>50</v>
      </c>
      <c r="L50" s="12">
        <f t="shared" si="11"/>
        <v>50</v>
      </c>
      <c r="M50" s="12">
        <f t="shared" si="11"/>
        <v>0</v>
      </c>
    </row>
    <row r="51" spans="1:13" ht="12.75" customHeight="1" x14ac:dyDescent="0.2">
      <c r="A51" s="5" t="s">
        <v>12</v>
      </c>
      <c r="B51" s="5" t="s">
        <v>73</v>
      </c>
      <c r="C51" s="5" t="s">
        <v>74</v>
      </c>
      <c r="D51" s="7">
        <v>1762</v>
      </c>
      <c r="E51" s="7">
        <v>1655</v>
      </c>
      <c r="F51" s="7">
        <v>1700</v>
      </c>
      <c r="G51" s="7">
        <v>1700</v>
      </c>
      <c r="H51" s="7">
        <v>1535</v>
      </c>
      <c r="I51" s="7">
        <v>1322</v>
      </c>
      <c r="J51" s="7">
        <v>1700</v>
      </c>
      <c r="K51" s="7">
        <v>1700</v>
      </c>
      <c r="L51" s="7">
        <v>1700</v>
      </c>
      <c r="M51" s="8">
        <f t="shared" si="1"/>
        <v>0</v>
      </c>
    </row>
    <row r="52" spans="1:13" ht="12.75" customHeight="1" x14ac:dyDescent="0.2">
      <c r="A52" s="5" t="s">
        <v>12</v>
      </c>
      <c r="B52" s="5" t="s">
        <v>73</v>
      </c>
      <c r="C52" s="5" t="s">
        <v>75</v>
      </c>
      <c r="D52" s="7">
        <v>27317.5</v>
      </c>
      <c r="E52" s="7">
        <v>30095.5</v>
      </c>
      <c r="F52" s="7">
        <v>30000</v>
      </c>
      <c r="G52" s="7">
        <v>30000</v>
      </c>
      <c r="H52" s="7">
        <v>26296</v>
      </c>
      <c r="I52" s="7">
        <v>21251.5</v>
      </c>
      <c r="J52" s="7">
        <v>29000</v>
      </c>
      <c r="K52" s="7">
        <v>29000</v>
      </c>
      <c r="L52" s="7">
        <v>29000</v>
      </c>
      <c r="M52" s="8">
        <f t="shared" si="1"/>
        <v>1000</v>
      </c>
    </row>
    <row r="53" spans="1:13" ht="12.75" customHeight="1" x14ac:dyDescent="0.2">
      <c r="A53" s="5"/>
      <c r="B53" s="24">
        <v>223001</v>
      </c>
      <c r="C53" s="5" t="s">
        <v>211</v>
      </c>
      <c r="D53" s="7">
        <v>153534.71</v>
      </c>
      <c r="E53" s="7">
        <v>153770.17000000001</v>
      </c>
      <c r="F53" s="7">
        <v>157770</v>
      </c>
      <c r="G53" s="7"/>
      <c r="H53" s="7">
        <v>149000</v>
      </c>
      <c r="I53" s="7">
        <v>0</v>
      </c>
      <c r="J53" s="7">
        <v>150000</v>
      </c>
      <c r="K53" s="7">
        <v>150000</v>
      </c>
      <c r="L53" s="7">
        <v>150000</v>
      </c>
      <c r="M53" s="8"/>
    </row>
    <row r="54" spans="1:13" s="27" customFormat="1" ht="12.75" customHeight="1" x14ac:dyDescent="0.2">
      <c r="A54" s="25" t="s">
        <v>12</v>
      </c>
      <c r="B54" s="25" t="s">
        <v>73</v>
      </c>
      <c r="C54" s="25" t="s">
        <v>76</v>
      </c>
      <c r="D54" s="18">
        <v>0</v>
      </c>
      <c r="E54" s="18">
        <v>2</v>
      </c>
      <c r="F54" s="18">
        <v>0</v>
      </c>
      <c r="G54" s="18">
        <v>5</v>
      </c>
      <c r="H54" s="18">
        <v>6</v>
      </c>
      <c r="I54" s="18">
        <v>6</v>
      </c>
      <c r="J54" s="18">
        <v>0</v>
      </c>
      <c r="K54" s="18">
        <v>0</v>
      </c>
      <c r="L54" s="18">
        <v>0</v>
      </c>
      <c r="M54" s="26">
        <f t="shared" si="1"/>
        <v>0</v>
      </c>
    </row>
    <row r="55" spans="1:13" s="27" customFormat="1" ht="12.75" customHeight="1" x14ac:dyDescent="0.2">
      <c r="A55" s="25" t="s">
        <v>12</v>
      </c>
      <c r="B55" s="25" t="s">
        <v>73</v>
      </c>
      <c r="C55" s="25" t="s">
        <v>77</v>
      </c>
      <c r="D55" s="18">
        <v>1156.73</v>
      </c>
      <c r="E55" s="18">
        <v>1477.21</v>
      </c>
      <c r="F55" s="18">
        <v>1500</v>
      </c>
      <c r="G55" s="18">
        <v>1500</v>
      </c>
      <c r="H55" s="18">
        <v>1200</v>
      </c>
      <c r="I55" s="18">
        <v>1041.53</v>
      </c>
      <c r="J55" s="18">
        <v>1500</v>
      </c>
      <c r="K55" s="18">
        <v>1500</v>
      </c>
      <c r="L55" s="18">
        <v>1500</v>
      </c>
      <c r="M55" s="26">
        <f t="shared" si="1"/>
        <v>0</v>
      </c>
    </row>
    <row r="56" spans="1:13" ht="12.75" customHeight="1" x14ac:dyDescent="0.2">
      <c r="A56" s="5" t="s">
        <v>12</v>
      </c>
      <c r="B56" s="5" t="s">
        <v>73</v>
      </c>
      <c r="C56" s="5" t="s">
        <v>78</v>
      </c>
      <c r="D56" s="7">
        <v>1963.24</v>
      </c>
      <c r="E56" s="7">
        <v>0</v>
      </c>
      <c r="F56" s="7">
        <v>0</v>
      </c>
      <c r="G56" s="7">
        <v>0</v>
      </c>
      <c r="H56" s="7">
        <v>2144</v>
      </c>
      <c r="I56" s="7">
        <v>2144</v>
      </c>
      <c r="J56" s="7">
        <v>5000</v>
      </c>
      <c r="K56" s="7">
        <v>5000</v>
      </c>
      <c r="L56" s="7">
        <v>5000</v>
      </c>
      <c r="M56" s="8">
        <f t="shared" si="1"/>
        <v>-5000</v>
      </c>
    </row>
    <row r="57" spans="1:13" ht="12.75" customHeight="1" x14ac:dyDescent="0.2">
      <c r="A57" s="5" t="s">
        <v>12</v>
      </c>
      <c r="B57" s="5" t="s">
        <v>73</v>
      </c>
      <c r="C57" s="5" t="s">
        <v>79</v>
      </c>
      <c r="D57" s="7">
        <v>370</v>
      </c>
      <c r="E57" s="7">
        <v>385</v>
      </c>
      <c r="F57" s="7">
        <v>400</v>
      </c>
      <c r="G57" s="7">
        <v>400</v>
      </c>
      <c r="H57" s="7">
        <v>300</v>
      </c>
      <c r="I57" s="7">
        <v>267.5</v>
      </c>
      <c r="J57" s="7">
        <v>350</v>
      </c>
      <c r="K57" s="7">
        <v>350</v>
      </c>
      <c r="L57" s="7">
        <v>350</v>
      </c>
      <c r="M57" s="8">
        <f t="shared" si="1"/>
        <v>50</v>
      </c>
    </row>
    <row r="58" spans="1:13" s="27" customFormat="1" ht="12.75" customHeight="1" x14ac:dyDescent="0.2">
      <c r="A58" s="25" t="s">
        <v>12</v>
      </c>
      <c r="B58" s="25" t="s">
        <v>73</v>
      </c>
      <c r="C58" s="25" t="s">
        <v>80</v>
      </c>
      <c r="D58" s="18">
        <v>0</v>
      </c>
      <c r="E58" s="18">
        <v>284.13</v>
      </c>
      <c r="F58" s="18">
        <v>0</v>
      </c>
      <c r="G58" s="18">
        <v>1000</v>
      </c>
      <c r="H58" s="18">
        <v>0</v>
      </c>
      <c r="I58" s="18">
        <v>1000</v>
      </c>
      <c r="J58" s="18">
        <v>0</v>
      </c>
      <c r="K58" s="18">
        <v>0</v>
      </c>
      <c r="L58" s="18">
        <v>0</v>
      </c>
      <c r="M58" s="26">
        <f t="shared" si="1"/>
        <v>0</v>
      </c>
    </row>
    <row r="59" spans="1:13" ht="12.75" customHeight="1" x14ac:dyDescent="0.2">
      <c r="A59" s="5" t="s">
        <v>12</v>
      </c>
      <c r="B59" s="5" t="s">
        <v>73</v>
      </c>
      <c r="C59" s="5" t="s">
        <v>204</v>
      </c>
      <c r="D59" s="7">
        <v>5247.2</v>
      </c>
      <c r="E59" s="7">
        <v>5020.7</v>
      </c>
      <c r="F59" s="7">
        <v>5000</v>
      </c>
      <c r="G59" s="7">
        <v>5000</v>
      </c>
      <c r="H59" s="7">
        <v>2217.8000000000002</v>
      </c>
      <c r="I59" s="7">
        <v>1937.95</v>
      </c>
      <c r="J59" s="7">
        <v>3000</v>
      </c>
      <c r="K59" s="7">
        <v>3000</v>
      </c>
      <c r="L59" s="7">
        <v>3000</v>
      </c>
      <c r="M59" s="8">
        <f t="shared" si="1"/>
        <v>2000</v>
      </c>
    </row>
    <row r="60" spans="1:13" ht="12.75" customHeight="1" x14ac:dyDescent="0.2">
      <c r="A60" s="5" t="s">
        <v>12</v>
      </c>
      <c r="B60" s="5" t="s">
        <v>81</v>
      </c>
      <c r="C60" s="5" t="s">
        <v>82</v>
      </c>
      <c r="D60" s="7">
        <v>5537</v>
      </c>
      <c r="E60" s="7">
        <v>4193</v>
      </c>
      <c r="F60" s="7">
        <v>4500</v>
      </c>
      <c r="G60" s="7">
        <v>4500</v>
      </c>
      <c r="H60" s="7">
        <v>6673</v>
      </c>
      <c r="I60" s="7">
        <v>4818</v>
      </c>
      <c r="J60" s="7">
        <v>9500</v>
      </c>
      <c r="K60" s="7">
        <v>9500</v>
      </c>
      <c r="L60" s="7">
        <v>9500</v>
      </c>
      <c r="M60" s="8">
        <f t="shared" si="1"/>
        <v>-5000</v>
      </c>
    </row>
    <row r="61" spans="1:13" ht="12.75" customHeight="1" x14ac:dyDescent="0.2">
      <c r="A61" s="5"/>
      <c r="B61" s="24">
        <v>223002</v>
      </c>
      <c r="C61" s="5" t="s">
        <v>83</v>
      </c>
      <c r="D61" s="7">
        <v>6694.44</v>
      </c>
      <c r="E61" s="7">
        <v>7757.18</v>
      </c>
      <c r="F61" s="7">
        <v>3000</v>
      </c>
      <c r="G61" s="7"/>
      <c r="H61" s="7">
        <v>3000</v>
      </c>
      <c r="I61" s="7"/>
      <c r="J61" s="7">
        <v>2000</v>
      </c>
      <c r="K61" s="7">
        <v>2000</v>
      </c>
      <c r="L61" s="7">
        <v>2000</v>
      </c>
      <c r="M61" s="8">
        <f t="shared" si="1"/>
        <v>1000</v>
      </c>
    </row>
    <row r="62" spans="1:13" ht="12.75" customHeight="1" x14ac:dyDescent="0.2">
      <c r="A62" s="5"/>
      <c r="B62" s="24">
        <v>223002</v>
      </c>
      <c r="C62" s="5" t="s">
        <v>84</v>
      </c>
      <c r="D62" s="7">
        <v>9478.24</v>
      </c>
      <c r="E62" s="7">
        <v>3025.27</v>
      </c>
      <c r="F62" s="7">
        <v>0</v>
      </c>
      <c r="G62" s="7"/>
      <c r="H62" s="7">
        <v>3500</v>
      </c>
      <c r="I62" s="7"/>
      <c r="J62" s="7">
        <v>4000</v>
      </c>
      <c r="K62" s="7">
        <v>4000</v>
      </c>
      <c r="L62" s="7">
        <v>4000</v>
      </c>
      <c r="M62" s="8"/>
    </row>
    <row r="63" spans="1:13" ht="12.75" customHeight="1" x14ac:dyDescent="0.2">
      <c r="A63" s="5"/>
      <c r="B63" s="24">
        <v>223002</v>
      </c>
      <c r="C63" s="5" t="s">
        <v>85</v>
      </c>
      <c r="D63" s="7">
        <v>4760</v>
      </c>
      <c r="E63" s="7">
        <v>5497.5</v>
      </c>
      <c r="F63" s="7">
        <v>3800</v>
      </c>
      <c r="G63" s="7"/>
      <c r="H63" s="7">
        <v>3800</v>
      </c>
      <c r="I63" s="7"/>
      <c r="J63" s="7">
        <v>3800</v>
      </c>
      <c r="K63" s="7">
        <v>3800</v>
      </c>
      <c r="L63" s="7">
        <v>3800</v>
      </c>
      <c r="M63" s="8"/>
    </row>
    <row r="64" spans="1:13" ht="12.75" customHeight="1" x14ac:dyDescent="0.2">
      <c r="A64" s="5"/>
      <c r="B64" s="24">
        <v>223002</v>
      </c>
      <c r="C64" s="5" t="s">
        <v>86</v>
      </c>
      <c r="D64" s="7">
        <v>3557</v>
      </c>
      <c r="E64" s="7">
        <v>3977</v>
      </c>
      <c r="F64" s="7">
        <v>3500</v>
      </c>
      <c r="G64" s="7"/>
      <c r="H64" s="7">
        <v>3500</v>
      </c>
      <c r="I64" s="7"/>
      <c r="J64" s="7">
        <v>4000</v>
      </c>
      <c r="K64" s="7">
        <v>4000</v>
      </c>
      <c r="L64" s="7">
        <v>4000</v>
      </c>
      <c r="M64" s="8"/>
    </row>
    <row r="65" spans="1:23" ht="12.75" customHeight="1" x14ac:dyDescent="0.2">
      <c r="A65" s="5"/>
      <c r="B65" s="24">
        <v>223002</v>
      </c>
      <c r="C65" s="5" t="s">
        <v>87</v>
      </c>
      <c r="D65" s="7">
        <v>6034</v>
      </c>
      <c r="E65" s="7">
        <v>3461.64</v>
      </c>
      <c r="F65" s="7">
        <v>3000</v>
      </c>
      <c r="G65" s="7"/>
      <c r="H65" s="7">
        <v>0</v>
      </c>
      <c r="I65" s="7"/>
      <c r="J65" s="7">
        <v>0</v>
      </c>
      <c r="K65" s="7">
        <v>0</v>
      </c>
      <c r="L65" s="7">
        <v>0</v>
      </c>
      <c r="M65" s="8"/>
    </row>
    <row r="66" spans="1:23" ht="12.75" customHeight="1" x14ac:dyDescent="0.2">
      <c r="A66" s="5"/>
      <c r="B66" s="24">
        <v>223002</v>
      </c>
      <c r="C66" s="5" t="s">
        <v>88</v>
      </c>
      <c r="D66" s="7">
        <v>32172.85</v>
      </c>
      <c r="E66" s="7">
        <v>19956.099999999999</v>
      </c>
      <c r="F66" s="7">
        <v>25000</v>
      </c>
      <c r="G66" s="7"/>
      <c r="H66" s="7">
        <v>25000</v>
      </c>
      <c r="I66" s="7"/>
      <c r="J66" s="7">
        <v>30000</v>
      </c>
      <c r="K66" s="7">
        <v>30000</v>
      </c>
      <c r="L66" s="7">
        <v>30000</v>
      </c>
      <c r="M66" s="8"/>
    </row>
    <row r="67" spans="1:23" ht="12.75" customHeight="1" x14ac:dyDescent="0.2">
      <c r="A67" s="5"/>
      <c r="B67" s="24">
        <v>223002</v>
      </c>
      <c r="C67" s="5" t="s">
        <v>89</v>
      </c>
      <c r="D67" s="7">
        <v>21685</v>
      </c>
      <c r="E67" s="7">
        <v>22191.02</v>
      </c>
      <c r="F67" s="7">
        <v>21000</v>
      </c>
      <c r="G67" s="7"/>
      <c r="H67" s="7">
        <v>24500</v>
      </c>
      <c r="I67" s="7"/>
      <c r="J67" s="7">
        <v>25000</v>
      </c>
      <c r="K67" s="7">
        <v>25000</v>
      </c>
      <c r="L67" s="7">
        <v>25000</v>
      </c>
      <c r="M67" s="8"/>
    </row>
    <row r="68" spans="1:23" s="27" customFormat="1" ht="12.75" customHeight="1" x14ac:dyDescent="0.2">
      <c r="A68" s="25" t="s">
        <v>12</v>
      </c>
      <c r="B68" s="25" t="s">
        <v>81</v>
      </c>
      <c r="C68" s="25" t="s">
        <v>90</v>
      </c>
      <c r="D68" s="18">
        <v>2254</v>
      </c>
      <c r="E68" s="18">
        <v>2674</v>
      </c>
      <c r="F68" s="18">
        <v>2000</v>
      </c>
      <c r="G68" s="18">
        <v>2000</v>
      </c>
      <c r="H68" s="18">
        <v>4019</v>
      </c>
      <c r="I68" s="18">
        <v>2519</v>
      </c>
      <c r="J68" s="18">
        <v>5100</v>
      </c>
      <c r="K68" s="18">
        <v>5100</v>
      </c>
      <c r="L68" s="18">
        <v>5100</v>
      </c>
      <c r="M68" s="26">
        <f t="shared" si="1"/>
        <v>-3100</v>
      </c>
    </row>
    <row r="69" spans="1:23" ht="12.75" customHeight="1" x14ac:dyDescent="0.2">
      <c r="A69" s="5" t="s">
        <v>12</v>
      </c>
      <c r="B69" s="5" t="s">
        <v>91</v>
      </c>
      <c r="C69" s="5" t="s">
        <v>198</v>
      </c>
      <c r="D69" s="7">
        <v>0</v>
      </c>
      <c r="E69" s="7">
        <v>26123.96</v>
      </c>
      <c r="F69" s="7">
        <v>30000</v>
      </c>
      <c r="G69" s="7">
        <v>30000</v>
      </c>
      <c r="H69" s="7">
        <v>22862.13</v>
      </c>
      <c r="I69" s="7">
        <v>18544.900000000001</v>
      </c>
      <c r="J69" s="7">
        <v>25000</v>
      </c>
      <c r="K69" s="7">
        <v>25000</v>
      </c>
      <c r="L69" s="7">
        <v>25000</v>
      </c>
      <c r="M69" s="8">
        <f t="shared" si="1"/>
        <v>5000</v>
      </c>
    </row>
    <row r="70" spans="1:23" ht="12.75" customHeight="1" x14ac:dyDescent="0.2">
      <c r="A70" s="5" t="s">
        <v>12</v>
      </c>
      <c r="B70" s="5" t="s">
        <v>91</v>
      </c>
      <c r="C70" s="5" t="s">
        <v>212</v>
      </c>
      <c r="D70" s="7">
        <v>0</v>
      </c>
      <c r="E70" s="7">
        <v>0</v>
      </c>
      <c r="F70" s="7">
        <v>0</v>
      </c>
      <c r="G70" s="7">
        <v>211.32</v>
      </c>
      <c r="H70" s="7">
        <v>401.52</v>
      </c>
      <c r="I70" s="7">
        <v>300.72000000000003</v>
      </c>
      <c r="J70" s="7">
        <v>400</v>
      </c>
      <c r="K70" s="7">
        <v>400</v>
      </c>
      <c r="L70" s="7">
        <v>400</v>
      </c>
      <c r="M70" s="8">
        <f t="shared" si="1"/>
        <v>-400</v>
      </c>
      <c r="R70" s="28"/>
      <c r="S70" s="28"/>
      <c r="T70" s="29"/>
      <c r="U70" s="28"/>
      <c r="V70" s="28"/>
      <c r="W70" s="28"/>
    </row>
    <row r="71" spans="1:23" ht="12.75" customHeight="1" x14ac:dyDescent="0.2">
      <c r="A71" s="5"/>
      <c r="B71" s="24">
        <v>223003</v>
      </c>
      <c r="C71" s="5" t="s">
        <v>92</v>
      </c>
      <c r="D71" s="7">
        <v>0</v>
      </c>
      <c r="E71" s="7">
        <v>482.88</v>
      </c>
      <c r="F71" s="7">
        <v>0</v>
      </c>
      <c r="G71" s="7"/>
      <c r="H71" s="7">
        <v>2000</v>
      </c>
      <c r="I71" s="7"/>
      <c r="J71" s="7">
        <v>2000</v>
      </c>
      <c r="K71" s="7">
        <v>3200</v>
      </c>
      <c r="L71" s="7">
        <v>3200</v>
      </c>
      <c r="M71" s="8"/>
      <c r="Q71" s="8"/>
    </row>
    <row r="72" spans="1:23" ht="12.75" customHeight="1" x14ac:dyDescent="0.2">
      <c r="A72" s="5"/>
      <c r="B72" s="24">
        <v>223003</v>
      </c>
      <c r="C72" s="5" t="s">
        <v>93</v>
      </c>
      <c r="D72" s="7">
        <v>0</v>
      </c>
      <c r="E72" s="7">
        <v>0</v>
      </c>
      <c r="F72" s="7">
        <v>0</v>
      </c>
      <c r="G72" s="7"/>
      <c r="H72" s="7">
        <v>2000</v>
      </c>
      <c r="I72" s="7">
        <v>2500</v>
      </c>
      <c r="J72" s="7">
        <v>2500</v>
      </c>
      <c r="K72" s="7">
        <v>2000</v>
      </c>
      <c r="L72" s="7">
        <v>2000</v>
      </c>
      <c r="M72" s="8"/>
    </row>
    <row r="73" spans="1:23" ht="12.75" customHeight="1" x14ac:dyDescent="0.2">
      <c r="A73" s="5"/>
      <c r="B73" s="24">
        <v>223003</v>
      </c>
      <c r="C73" s="5" t="s">
        <v>94</v>
      </c>
      <c r="D73" s="7">
        <v>0</v>
      </c>
      <c r="E73" s="7">
        <v>81890.3</v>
      </c>
      <c r="F73" s="7">
        <v>35000</v>
      </c>
      <c r="G73" s="7"/>
      <c r="H73" s="7">
        <v>30000</v>
      </c>
      <c r="I73" s="7">
        <v>59000</v>
      </c>
      <c r="J73" s="7">
        <v>60000</v>
      </c>
      <c r="K73" s="7">
        <v>60000</v>
      </c>
      <c r="L73" s="7">
        <v>60000</v>
      </c>
      <c r="M73" s="8"/>
      <c r="Q73" s="8"/>
    </row>
    <row r="74" spans="1:23" s="13" customFormat="1" ht="12.75" customHeight="1" x14ac:dyDescent="0.2">
      <c r="A74" s="10"/>
      <c r="B74" s="11">
        <v>223</v>
      </c>
      <c r="C74" s="10" t="s">
        <v>95</v>
      </c>
      <c r="D74" s="12">
        <f t="shared" ref="D74:M74" si="12">SUM(D51:D73)</f>
        <v>283523.91000000003</v>
      </c>
      <c r="E74" s="12">
        <f t="shared" si="12"/>
        <v>373919.56000000006</v>
      </c>
      <c r="F74" s="12">
        <f t="shared" si="12"/>
        <v>327170</v>
      </c>
      <c r="G74" s="12">
        <f t="shared" si="12"/>
        <v>76316.320000000007</v>
      </c>
      <c r="H74" s="12">
        <f t="shared" si="12"/>
        <v>313954.45</v>
      </c>
      <c r="I74" s="12">
        <f t="shared" si="12"/>
        <v>116653.1</v>
      </c>
      <c r="J74" s="12">
        <f t="shared" si="12"/>
        <v>363850</v>
      </c>
      <c r="K74" s="12">
        <f t="shared" si="12"/>
        <v>364550</v>
      </c>
      <c r="L74" s="12">
        <f t="shared" si="12"/>
        <v>364550</v>
      </c>
      <c r="M74" s="12">
        <f t="shared" si="12"/>
        <v>-4450</v>
      </c>
    </row>
    <row r="75" spans="1:23" s="27" customFormat="1" ht="12.75" customHeight="1" x14ac:dyDescent="0.2">
      <c r="A75" s="25" t="s">
        <v>12</v>
      </c>
      <c r="B75" s="25" t="s">
        <v>96</v>
      </c>
      <c r="C75" s="25" t="s">
        <v>97</v>
      </c>
      <c r="D75" s="18">
        <v>4.72</v>
      </c>
      <c r="E75" s="18">
        <v>4</v>
      </c>
      <c r="F75" s="18">
        <v>0</v>
      </c>
      <c r="G75" s="18">
        <v>0</v>
      </c>
      <c r="H75" s="18">
        <v>0</v>
      </c>
      <c r="I75" s="18">
        <v>0</v>
      </c>
      <c r="J75" s="18">
        <f>SUM(I75)</f>
        <v>0</v>
      </c>
      <c r="K75" s="18">
        <v>0</v>
      </c>
      <c r="L75" s="18">
        <v>0</v>
      </c>
      <c r="M75" s="26">
        <f t="shared" si="1"/>
        <v>0</v>
      </c>
    </row>
    <row r="76" spans="1:23" s="13" customFormat="1" ht="12.75" customHeight="1" x14ac:dyDescent="0.2">
      <c r="A76" s="10"/>
      <c r="B76" s="11">
        <v>242</v>
      </c>
      <c r="C76" s="10" t="s">
        <v>98</v>
      </c>
      <c r="D76" s="12">
        <f>SUM(D75)</f>
        <v>4.72</v>
      </c>
      <c r="E76" s="12">
        <f t="shared" ref="E76:M76" si="13">SUM(E75)</f>
        <v>4</v>
      </c>
      <c r="F76" s="12">
        <f t="shared" si="13"/>
        <v>0</v>
      </c>
      <c r="G76" s="12">
        <f t="shared" si="13"/>
        <v>0</v>
      </c>
      <c r="H76" s="12">
        <f t="shared" si="13"/>
        <v>0</v>
      </c>
      <c r="I76" s="12">
        <f t="shared" si="13"/>
        <v>0</v>
      </c>
      <c r="J76" s="12">
        <f t="shared" si="13"/>
        <v>0</v>
      </c>
      <c r="K76" s="12">
        <f t="shared" si="13"/>
        <v>0</v>
      </c>
      <c r="L76" s="12">
        <f t="shared" si="13"/>
        <v>0</v>
      </c>
      <c r="M76" s="12">
        <f t="shared" si="13"/>
        <v>0</v>
      </c>
    </row>
    <row r="77" spans="1:23" ht="12.75" customHeight="1" x14ac:dyDescent="0.2">
      <c r="A77" s="5" t="s">
        <v>12</v>
      </c>
      <c r="B77" s="5" t="s">
        <v>99</v>
      </c>
      <c r="C77" s="5" t="s">
        <v>100</v>
      </c>
      <c r="D77" s="7">
        <v>0</v>
      </c>
      <c r="E77" s="7">
        <v>21.41</v>
      </c>
      <c r="F77" s="7">
        <v>20</v>
      </c>
      <c r="G77" s="7">
        <v>20</v>
      </c>
      <c r="H77" s="7">
        <v>8</v>
      </c>
      <c r="I77" s="7">
        <v>7.45</v>
      </c>
      <c r="J77" s="7">
        <v>0</v>
      </c>
      <c r="K77" s="7">
        <v>0</v>
      </c>
      <c r="L77" s="7">
        <v>0</v>
      </c>
      <c r="M77" s="8">
        <f t="shared" ref="M77:M121" si="14">F77-J77</f>
        <v>20</v>
      </c>
    </row>
    <row r="78" spans="1:23" ht="12.75" customHeight="1" x14ac:dyDescent="0.2">
      <c r="A78" s="5" t="s">
        <v>12</v>
      </c>
      <c r="B78" s="5" t="s">
        <v>99</v>
      </c>
      <c r="C78" s="5" t="s">
        <v>101</v>
      </c>
      <c r="D78" s="7">
        <v>897.77</v>
      </c>
      <c r="E78" s="7">
        <v>757.77</v>
      </c>
      <c r="F78" s="7">
        <v>780</v>
      </c>
      <c r="G78" s="7">
        <v>780</v>
      </c>
      <c r="H78" s="7">
        <v>600</v>
      </c>
      <c r="I78" s="7">
        <v>575.99</v>
      </c>
      <c r="J78" s="7">
        <v>600</v>
      </c>
      <c r="K78" s="7">
        <v>600</v>
      </c>
      <c r="L78" s="7">
        <v>600</v>
      </c>
      <c r="M78" s="8">
        <f t="shared" si="14"/>
        <v>180</v>
      </c>
    </row>
    <row r="79" spans="1:23" ht="12.75" customHeight="1" x14ac:dyDescent="0.2">
      <c r="A79" s="5" t="s">
        <v>12</v>
      </c>
      <c r="B79" s="5" t="s">
        <v>99</v>
      </c>
      <c r="C79" s="5" t="s">
        <v>102</v>
      </c>
      <c r="D79" s="7">
        <v>0</v>
      </c>
      <c r="E79" s="7">
        <v>100</v>
      </c>
      <c r="F79" s="7">
        <v>100</v>
      </c>
      <c r="G79" s="7">
        <v>100</v>
      </c>
      <c r="H79" s="7">
        <v>100</v>
      </c>
      <c r="I79" s="7">
        <v>100</v>
      </c>
      <c r="J79" s="7">
        <v>100</v>
      </c>
      <c r="K79" s="7">
        <v>100</v>
      </c>
      <c r="L79" s="7">
        <v>100</v>
      </c>
      <c r="M79" s="8">
        <f t="shared" si="14"/>
        <v>0</v>
      </c>
    </row>
    <row r="80" spans="1:23" ht="12.75" customHeight="1" x14ac:dyDescent="0.2">
      <c r="A80" s="5" t="s">
        <v>12</v>
      </c>
      <c r="B80" s="5" t="s">
        <v>99</v>
      </c>
      <c r="C80" s="5" t="s">
        <v>103</v>
      </c>
      <c r="D80" s="7">
        <v>0</v>
      </c>
      <c r="E80" s="7">
        <v>32.86</v>
      </c>
      <c r="F80" s="7">
        <v>50</v>
      </c>
      <c r="G80" s="7">
        <v>50</v>
      </c>
      <c r="H80" s="7">
        <v>50</v>
      </c>
      <c r="I80" s="7">
        <v>25.78</v>
      </c>
      <c r="J80" s="7">
        <v>50</v>
      </c>
      <c r="K80" s="7">
        <v>50</v>
      </c>
      <c r="L80" s="7">
        <v>50</v>
      </c>
      <c r="M80" s="8">
        <f t="shared" si="14"/>
        <v>0</v>
      </c>
    </row>
    <row r="81" spans="1:23" ht="12.75" customHeight="1" x14ac:dyDescent="0.2">
      <c r="A81" s="5" t="s">
        <v>12</v>
      </c>
      <c r="B81" s="5" t="s">
        <v>99</v>
      </c>
      <c r="C81" s="5" t="s">
        <v>104</v>
      </c>
      <c r="D81" s="7">
        <v>0</v>
      </c>
      <c r="E81" s="7">
        <v>0</v>
      </c>
      <c r="F81" s="7">
        <v>0</v>
      </c>
      <c r="G81" s="7">
        <v>100</v>
      </c>
      <c r="H81" s="7">
        <v>100</v>
      </c>
      <c r="I81" s="7">
        <v>100</v>
      </c>
      <c r="J81" s="7">
        <v>100</v>
      </c>
      <c r="K81" s="7">
        <v>100</v>
      </c>
      <c r="L81" s="7">
        <v>100</v>
      </c>
      <c r="M81" s="8">
        <f t="shared" si="14"/>
        <v>-100</v>
      </c>
    </row>
    <row r="82" spans="1:23" ht="12.75" customHeight="1" x14ac:dyDescent="0.2">
      <c r="A82" s="5" t="s">
        <v>12</v>
      </c>
      <c r="B82" s="5" t="s">
        <v>99</v>
      </c>
      <c r="C82" s="5" t="s">
        <v>105</v>
      </c>
      <c r="D82" s="7">
        <v>0</v>
      </c>
      <c r="E82" s="7">
        <v>25.9</v>
      </c>
      <c r="F82" s="7">
        <v>20</v>
      </c>
      <c r="G82" s="7">
        <v>20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f t="shared" si="14"/>
        <v>20</v>
      </c>
    </row>
    <row r="83" spans="1:23" ht="12.75" customHeight="1" x14ac:dyDescent="0.2">
      <c r="A83" s="5" t="s">
        <v>12</v>
      </c>
      <c r="B83" s="5" t="s">
        <v>106</v>
      </c>
      <c r="C83" s="5" t="s">
        <v>107</v>
      </c>
      <c r="D83" s="7">
        <v>0</v>
      </c>
      <c r="E83" s="7">
        <v>0</v>
      </c>
      <c r="F83" s="7">
        <v>0</v>
      </c>
      <c r="G83" s="7">
        <v>462.98</v>
      </c>
      <c r="H83" s="7">
        <v>500</v>
      </c>
      <c r="I83" s="7">
        <v>462.98</v>
      </c>
      <c r="J83" s="7">
        <v>500</v>
      </c>
      <c r="K83" s="7">
        <v>500</v>
      </c>
      <c r="L83" s="7">
        <v>500</v>
      </c>
      <c r="M83" s="8">
        <f t="shared" si="14"/>
        <v>-500</v>
      </c>
    </row>
    <row r="84" spans="1:23" ht="12.75" customHeight="1" x14ac:dyDescent="0.2">
      <c r="A84" s="5" t="s">
        <v>12</v>
      </c>
      <c r="B84" s="5" t="s">
        <v>108</v>
      </c>
      <c r="C84" s="5" t="s">
        <v>109</v>
      </c>
      <c r="D84" s="7">
        <v>28257.58</v>
      </c>
      <c r="E84" s="7">
        <v>10376.959999999999</v>
      </c>
      <c r="F84" s="7">
        <v>5000</v>
      </c>
      <c r="G84" s="7">
        <v>5000</v>
      </c>
      <c r="H84" s="7">
        <v>3500</v>
      </c>
      <c r="I84" s="7">
        <v>3417.34</v>
      </c>
      <c r="J84" s="7">
        <v>4000</v>
      </c>
      <c r="K84" s="7">
        <v>4000</v>
      </c>
      <c r="L84" s="7">
        <v>4000</v>
      </c>
      <c r="M84" s="8">
        <f t="shared" si="14"/>
        <v>1000</v>
      </c>
    </row>
    <row r="85" spans="1:23" ht="12.75" customHeight="1" x14ac:dyDescent="0.2">
      <c r="A85" s="5"/>
      <c r="B85" s="24">
        <v>292027</v>
      </c>
      <c r="C85" s="5" t="s">
        <v>110</v>
      </c>
      <c r="D85" s="7">
        <v>0</v>
      </c>
      <c r="E85" s="7">
        <v>0</v>
      </c>
      <c r="F85" s="7">
        <v>0</v>
      </c>
      <c r="G85" s="7"/>
      <c r="H85" s="7">
        <v>1800</v>
      </c>
      <c r="I85" s="7">
        <v>0</v>
      </c>
      <c r="J85" s="7">
        <v>1800</v>
      </c>
      <c r="K85" s="7">
        <v>2000</v>
      </c>
      <c r="L85" s="7">
        <v>2000</v>
      </c>
      <c r="M85" s="8">
        <f t="shared" si="14"/>
        <v>-1800</v>
      </c>
    </row>
    <row r="86" spans="1:23" ht="12.75" customHeight="1" x14ac:dyDescent="0.2">
      <c r="A86" s="5" t="s">
        <v>12</v>
      </c>
      <c r="B86" s="5" t="s">
        <v>111</v>
      </c>
      <c r="C86" s="5" t="s">
        <v>112</v>
      </c>
      <c r="D86" s="7">
        <v>531.79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f t="shared" si="14"/>
        <v>0</v>
      </c>
    </row>
    <row r="87" spans="1:23" s="13" customFormat="1" ht="12.75" customHeight="1" x14ac:dyDescent="0.2">
      <c r="A87" s="10"/>
      <c r="B87" s="11">
        <v>292</v>
      </c>
      <c r="C87" s="10" t="s">
        <v>113</v>
      </c>
      <c r="D87" s="12">
        <f t="shared" ref="D87:L87" si="15">SUM(D77:D86)</f>
        <v>29687.140000000003</v>
      </c>
      <c r="E87" s="12">
        <f t="shared" si="15"/>
        <v>11314.9</v>
      </c>
      <c r="F87" s="12">
        <f t="shared" si="15"/>
        <v>5970</v>
      </c>
      <c r="G87" s="12">
        <f t="shared" si="15"/>
        <v>6532.98</v>
      </c>
      <c r="H87" s="12">
        <f t="shared" si="15"/>
        <v>6658</v>
      </c>
      <c r="I87" s="12">
        <f t="shared" si="15"/>
        <v>4689.54</v>
      </c>
      <c r="J87" s="12">
        <f t="shared" si="15"/>
        <v>7150</v>
      </c>
      <c r="K87" s="12">
        <f t="shared" si="15"/>
        <v>7350</v>
      </c>
      <c r="L87" s="12">
        <f t="shared" si="15"/>
        <v>7350</v>
      </c>
      <c r="M87" s="8">
        <f t="shared" si="14"/>
        <v>-1180</v>
      </c>
    </row>
    <row r="88" spans="1:23" s="23" customFormat="1" ht="12.75" customHeight="1" x14ac:dyDescent="0.2">
      <c r="A88" s="1"/>
      <c r="B88" s="2">
        <v>200</v>
      </c>
      <c r="C88" s="1" t="s">
        <v>114</v>
      </c>
      <c r="D88" s="21">
        <f t="shared" ref="D88:M88" si="16">D87+D76+D74+D50+D48+D39</f>
        <v>519650.05</v>
      </c>
      <c r="E88" s="21">
        <f t="shared" si="16"/>
        <v>593932.92000000004</v>
      </c>
      <c r="F88" s="21">
        <f t="shared" si="16"/>
        <v>521205</v>
      </c>
      <c r="G88" s="21">
        <f t="shared" si="16"/>
        <v>277687.52</v>
      </c>
      <c r="H88" s="21">
        <f t="shared" si="16"/>
        <v>504491.67</v>
      </c>
      <c r="I88" s="21">
        <f t="shared" si="16"/>
        <v>279680.96000000002</v>
      </c>
      <c r="J88" s="21">
        <f t="shared" si="16"/>
        <v>546529</v>
      </c>
      <c r="K88" s="21">
        <f t="shared" si="16"/>
        <v>547429</v>
      </c>
      <c r="L88" s="21">
        <f t="shared" si="16"/>
        <v>547429</v>
      </c>
      <c r="M88" s="22">
        <f t="shared" si="16"/>
        <v>6906</v>
      </c>
    </row>
    <row r="89" spans="1:23" ht="12.75" customHeight="1" x14ac:dyDescent="0.2">
      <c r="A89" s="5" t="s">
        <v>12</v>
      </c>
      <c r="B89" s="5" t="s">
        <v>115</v>
      </c>
      <c r="C89" s="5" t="s">
        <v>116</v>
      </c>
      <c r="D89" s="7">
        <v>0</v>
      </c>
      <c r="E89" s="7">
        <v>0</v>
      </c>
      <c r="F89" s="7">
        <v>0</v>
      </c>
      <c r="G89" s="7">
        <v>0</v>
      </c>
      <c r="H89" s="7">
        <v>5000</v>
      </c>
      <c r="I89" s="7">
        <v>1070</v>
      </c>
      <c r="J89" s="7">
        <v>5000</v>
      </c>
      <c r="K89" s="7">
        <v>5000</v>
      </c>
      <c r="L89" s="7">
        <v>5000</v>
      </c>
      <c r="M89" s="8">
        <f t="shared" si="14"/>
        <v>-5000</v>
      </c>
    </row>
    <row r="90" spans="1:23" ht="12.75" customHeight="1" x14ac:dyDescent="0.2">
      <c r="A90" s="5"/>
      <c r="B90" s="24">
        <v>311</v>
      </c>
      <c r="C90" s="5" t="s">
        <v>117</v>
      </c>
      <c r="D90" s="7">
        <v>0</v>
      </c>
      <c r="E90" s="30">
        <v>1050</v>
      </c>
      <c r="F90" s="7">
        <v>0</v>
      </c>
      <c r="G90" s="7"/>
      <c r="H90" s="7">
        <v>0</v>
      </c>
      <c r="I90" s="7"/>
      <c r="J90" s="7">
        <v>0</v>
      </c>
      <c r="K90" s="7">
        <v>0</v>
      </c>
      <c r="L90" s="7">
        <v>0</v>
      </c>
      <c r="M90" s="8">
        <f t="shared" si="14"/>
        <v>0</v>
      </c>
    </row>
    <row r="91" spans="1:23" ht="12.75" customHeight="1" x14ac:dyDescent="0.2">
      <c r="A91" s="5"/>
      <c r="B91" s="5" t="s">
        <v>118</v>
      </c>
      <c r="C91" s="5" t="s">
        <v>119</v>
      </c>
      <c r="D91" s="7">
        <v>0</v>
      </c>
      <c r="E91" s="30">
        <v>0</v>
      </c>
      <c r="F91" s="7">
        <v>0</v>
      </c>
      <c r="G91" s="7"/>
      <c r="H91" s="7">
        <v>0</v>
      </c>
      <c r="I91" s="7"/>
      <c r="J91" s="7">
        <v>10000</v>
      </c>
      <c r="K91" s="7">
        <v>0</v>
      </c>
      <c r="L91" s="7">
        <v>0</v>
      </c>
      <c r="M91" s="8">
        <f t="shared" si="14"/>
        <v>-10000</v>
      </c>
    </row>
    <row r="92" spans="1:23" ht="12.75" customHeight="1" x14ac:dyDescent="0.2">
      <c r="A92" s="5"/>
      <c r="B92" s="5" t="s">
        <v>118</v>
      </c>
      <c r="C92" s="5" t="s">
        <v>120</v>
      </c>
      <c r="D92" s="7">
        <v>0</v>
      </c>
      <c r="E92" s="30">
        <v>0</v>
      </c>
      <c r="F92" s="7">
        <v>0</v>
      </c>
      <c r="G92" s="7"/>
      <c r="H92" s="7">
        <v>0</v>
      </c>
      <c r="I92" s="7"/>
      <c r="J92" s="7">
        <v>11000</v>
      </c>
      <c r="K92" s="7">
        <v>0</v>
      </c>
      <c r="L92" s="7">
        <v>0</v>
      </c>
      <c r="M92" s="8">
        <f t="shared" si="14"/>
        <v>-11000</v>
      </c>
    </row>
    <row r="93" spans="1:23" ht="12.75" customHeight="1" x14ac:dyDescent="0.2">
      <c r="A93" s="5" t="s">
        <v>12</v>
      </c>
      <c r="B93" s="5" t="s">
        <v>118</v>
      </c>
      <c r="C93" s="5" t="s">
        <v>121</v>
      </c>
      <c r="D93" s="7">
        <v>5083.25</v>
      </c>
      <c r="E93" s="30">
        <v>6528.91</v>
      </c>
      <c r="F93" s="7">
        <v>15000</v>
      </c>
      <c r="G93" s="7">
        <v>9695.1</v>
      </c>
      <c r="H93" s="7">
        <v>19899</v>
      </c>
      <c r="I93" s="7">
        <v>9695.1</v>
      </c>
      <c r="J93" s="7">
        <v>20000</v>
      </c>
      <c r="K93" s="7">
        <v>20000</v>
      </c>
      <c r="L93" s="7">
        <v>20000</v>
      </c>
      <c r="M93" s="8">
        <f t="shared" si="14"/>
        <v>-5000</v>
      </c>
    </row>
    <row r="94" spans="1:23" ht="12.75" customHeight="1" x14ac:dyDescent="0.2">
      <c r="A94" s="25" t="s">
        <v>12</v>
      </c>
      <c r="B94" s="25" t="s">
        <v>118</v>
      </c>
      <c r="C94" s="25" t="s">
        <v>122</v>
      </c>
      <c r="D94" s="18">
        <v>3297.07</v>
      </c>
      <c r="E94" s="30">
        <v>2233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6">
        <f t="shared" si="14"/>
        <v>0</v>
      </c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 s="27" customFormat="1" ht="12.75" customHeight="1" x14ac:dyDescent="0.2">
      <c r="A95" s="5" t="s">
        <v>12</v>
      </c>
      <c r="B95" s="5" t="s">
        <v>118</v>
      </c>
      <c r="C95" s="5" t="s">
        <v>123</v>
      </c>
      <c r="D95" s="7">
        <v>3380</v>
      </c>
      <c r="E95" s="30">
        <v>5800</v>
      </c>
      <c r="F95" s="7">
        <v>5850</v>
      </c>
      <c r="G95" s="7">
        <v>5850</v>
      </c>
      <c r="H95" s="7">
        <v>5700</v>
      </c>
      <c r="I95" s="7">
        <v>3800</v>
      </c>
      <c r="J95" s="7">
        <v>5850</v>
      </c>
      <c r="K95" s="7">
        <v>5850</v>
      </c>
      <c r="L95" s="7">
        <v>5850</v>
      </c>
      <c r="M95" s="8">
        <f t="shared" si="14"/>
        <v>0</v>
      </c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2.75" customHeight="1" x14ac:dyDescent="0.2">
      <c r="A96" s="5" t="s">
        <v>12</v>
      </c>
      <c r="B96" s="5" t="s">
        <v>118</v>
      </c>
      <c r="C96" s="5" t="s">
        <v>124</v>
      </c>
      <c r="D96" s="7">
        <v>3293</v>
      </c>
      <c r="E96" s="30">
        <v>5800</v>
      </c>
      <c r="F96" s="7">
        <v>5700</v>
      </c>
      <c r="G96" s="7">
        <v>5700</v>
      </c>
      <c r="H96" s="7">
        <v>5700</v>
      </c>
      <c r="I96" s="7">
        <v>4000</v>
      </c>
      <c r="J96" s="7">
        <v>5700</v>
      </c>
      <c r="K96" s="7">
        <v>5700</v>
      </c>
      <c r="L96" s="7">
        <v>5700</v>
      </c>
      <c r="M96" s="8">
        <f t="shared" si="14"/>
        <v>0</v>
      </c>
    </row>
    <row r="97" spans="1:17" ht="12.75" customHeight="1" x14ac:dyDescent="0.2">
      <c r="A97" s="5" t="s">
        <v>12</v>
      </c>
      <c r="B97" s="5" t="s">
        <v>118</v>
      </c>
      <c r="C97" s="5" t="s">
        <v>125</v>
      </c>
      <c r="D97" s="7">
        <v>1798.93</v>
      </c>
      <c r="E97" s="30">
        <v>2196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f t="shared" si="14"/>
        <v>0</v>
      </c>
    </row>
    <row r="98" spans="1:17" ht="12.75" customHeight="1" x14ac:dyDescent="0.2">
      <c r="A98" s="5" t="s">
        <v>12</v>
      </c>
      <c r="B98" s="5" t="s">
        <v>118</v>
      </c>
      <c r="C98" s="5" t="s">
        <v>126</v>
      </c>
      <c r="D98" s="7">
        <v>0</v>
      </c>
      <c r="E98" s="30">
        <v>0</v>
      </c>
      <c r="F98" s="7">
        <v>0</v>
      </c>
      <c r="G98" s="7">
        <v>0</v>
      </c>
      <c r="H98" s="7">
        <v>3000</v>
      </c>
      <c r="I98" s="7">
        <v>3000</v>
      </c>
      <c r="J98" s="7">
        <v>3000</v>
      </c>
      <c r="K98" s="7">
        <v>3000</v>
      </c>
      <c r="L98" s="7">
        <v>3000</v>
      </c>
      <c r="M98" s="8">
        <f t="shared" si="14"/>
        <v>-3000</v>
      </c>
    </row>
    <row r="99" spans="1:17" ht="12.75" customHeight="1" x14ac:dyDescent="0.2">
      <c r="A99" s="5"/>
      <c r="B99" s="24">
        <v>312001</v>
      </c>
      <c r="C99" s="5" t="s">
        <v>127</v>
      </c>
      <c r="D99" s="7">
        <v>0</v>
      </c>
      <c r="E99" s="30">
        <v>10000</v>
      </c>
      <c r="F99" s="7">
        <v>0</v>
      </c>
      <c r="G99" s="7"/>
      <c r="H99" s="7">
        <v>0</v>
      </c>
      <c r="I99" s="7"/>
      <c r="J99" s="7">
        <v>0</v>
      </c>
      <c r="K99" s="7">
        <v>0</v>
      </c>
      <c r="L99" s="7">
        <v>0</v>
      </c>
      <c r="M99" s="8">
        <f t="shared" si="14"/>
        <v>0</v>
      </c>
    </row>
    <row r="100" spans="1:17" ht="12.75" customHeight="1" x14ac:dyDescent="0.2">
      <c r="A100" s="5" t="s">
        <v>12</v>
      </c>
      <c r="B100" s="5" t="s">
        <v>128</v>
      </c>
      <c r="C100" s="5" t="s">
        <v>129</v>
      </c>
      <c r="D100" s="7">
        <v>4899.6099999999997</v>
      </c>
      <c r="E100" s="30">
        <v>5000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8">
        <f t="shared" si="14"/>
        <v>0</v>
      </c>
    </row>
    <row r="101" spans="1:17" ht="12.75" customHeight="1" x14ac:dyDescent="0.2">
      <c r="A101" s="5" t="s">
        <v>12</v>
      </c>
      <c r="B101" s="5" t="s">
        <v>130</v>
      </c>
      <c r="C101" s="5" t="s">
        <v>131</v>
      </c>
      <c r="D101" s="7">
        <v>104940</v>
      </c>
      <c r="E101" s="30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8">
        <f t="shared" si="14"/>
        <v>0</v>
      </c>
    </row>
    <row r="102" spans="1:17" ht="12.75" customHeight="1" x14ac:dyDescent="0.2">
      <c r="A102" s="5" t="s">
        <v>12</v>
      </c>
      <c r="B102" s="5" t="s">
        <v>130</v>
      </c>
      <c r="C102" s="5" t="s">
        <v>132</v>
      </c>
      <c r="D102" s="7">
        <v>0</v>
      </c>
      <c r="E102" s="30">
        <v>0</v>
      </c>
      <c r="F102" s="7">
        <v>720</v>
      </c>
      <c r="G102" s="7">
        <v>720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8">
        <f t="shared" si="14"/>
        <v>720</v>
      </c>
    </row>
    <row r="103" spans="1:17" ht="12.75" customHeight="1" x14ac:dyDescent="0.2">
      <c r="A103" s="5" t="s">
        <v>12</v>
      </c>
      <c r="B103" s="5" t="s">
        <v>130</v>
      </c>
      <c r="C103" s="5" t="s">
        <v>133</v>
      </c>
      <c r="D103" s="7">
        <v>1543.8</v>
      </c>
      <c r="E103" s="30">
        <v>1460.8</v>
      </c>
      <c r="F103" s="7">
        <v>1500</v>
      </c>
      <c r="G103" s="7">
        <v>1500</v>
      </c>
      <c r="H103" s="7">
        <v>1400</v>
      </c>
      <c r="I103" s="7">
        <v>647.4</v>
      </c>
      <c r="J103" s="7">
        <v>1500</v>
      </c>
      <c r="K103" s="7">
        <v>1500</v>
      </c>
      <c r="L103" s="7">
        <v>1500</v>
      </c>
      <c r="M103" s="8">
        <f t="shared" si="14"/>
        <v>0</v>
      </c>
      <c r="Q103" s="8">
        <f>E103+E104+E105+E106</f>
        <v>3353.2</v>
      </c>
    </row>
    <row r="104" spans="1:17" ht="12.75" customHeight="1" x14ac:dyDescent="0.2">
      <c r="A104" s="5" t="s">
        <v>12</v>
      </c>
      <c r="B104" s="5" t="s">
        <v>130</v>
      </c>
      <c r="C104" s="5" t="s">
        <v>134</v>
      </c>
      <c r="D104" s="7">
        <v>0</v>
      </c>
      <c r="E104" s="30">
        <v>132.80000000000001</v>
      </c>
      <c r="F104" s="7">
        <v>0</v>
      </c>
      <c r="G104" s="7">
        <v>66.400000000000006</v>
      </c>
      <c r="H104" s="7">
        <v>66.400000000000006</v>
      </c>
      <c r="I104" s="7">
        <v>66.400000000000006</v>
      </c>
      <c r="J104" s="7">
        <v>100</v>
      </c>
      <c r="K104" s="7">
        <v>100</v>
      </c>
      <c r="L104" s="7">
        <v>100</v>
      </c>
      <c r="M104" s="8">
        <f t="shared" si="14"/>
        <v>-100</v>
      </c>
      <c r="Q104" s="8">
        <f>E107+E108+E109+E110</f>
        <v>11481.92</v>
      </c>
    </row>
    <row r="105" spans="1:17" ht="12.75" customHeight="1" x14ac:dyDescent="0.2">
      <c r="A105" s="5"/>
      <c r="B105" s="24">
        <v>312011</v>
      </c>
      <c r="C105" s="5" t="s">
        <v>135</v>
      </c>
      <c r="D105" s="7">
        <v>0</v>
      </c>
      <c r="E105" s="30">
        <v>16.600000000000001</v>
      </c>
      <c r="F105" s="7">
        <v>0</v>
      </c>
      <c r="G105" s="7"/>
      <c r="H105" s="7">
        <v>0</v>
      </c>
      <c r="I105" s="7"/>
      <c r="J105" s="7">
        <v>0</v>
      </c>
      <c r="K105" s="7">
        <v>0</v>
      </c>
      <c r="L105" s="7">
        <v>0</v>
      </c>
      <c r="M105" s="8">
        <f t="shared" si="14"/>
        <v>0</v>
      </c>
    </row>
    <row r="106" spans="1:17" ht="12.75" customHeight="1" x14ac:dyDescent="0.2">
      <c r="A106" s="5" t="s">
        <v>12</v>
      </c>
      <c r="B106" s="5" t="s">
        <v>130</v>
      </c>
      <c r="C106" s="5" t="s">
        <v>136</v>
      </c>
      <c r="D106" s="7">
        <v>1909</v>
      </c>
      <c r="E106" s="30">
        <v>1743</v>
      </c>
      <c r="F106" s="7">
        <v>1750</v>
      </c>
      <c r="G106" s="7">
        <v>1750</v>
      </c>
      <c r="H106" s="7">
        <v>1560</v>
      </c>
      <c r="I106" s="7">
        <v>747</v>
      </c>
      <c r="J106" s="7">
        <v>1750</v>
      </c>
      <c r="K106" s="7">
        <v>1750</v>
      </c>
      <c r="L106" s="7">
        <v>1750</v>
      </c>
      <c r="M106" s="8">
        <f t="shared" si="14"/>
        <v>0</v>
      </c>
    </row>
    <row r="107" spans="1:17" ht="12.75" customHeight="1" x14ac:dyDescent="0.2">
      <c r="A107" s="5" t="s">
        <v>12</v>
      </c>
      <c r="B107" s="5" t="s">
        <v>130</v>
      </c>
      <c r="C107" s="5" t="s">
        <v>214</v>
      </c>
      <c r="D107" s="7">
        <v>12642.43</v>
      </c>
      <c r="E107" s="30">
        <v>5992</v>
      </c>
      <c r="F107" s="7">
        <v>6000</v>
      </c>
      <c r="G107" s="7">
        <v>6000</v>
      </c>
      <c r="H107" s="7">
        <v>29600</v>
      </c>
      <c r="I107" s="7">
        <v>29577.599999999999</v>
      </c>
      <c r="J107" s="7">
        <v>29600</v>
      </c>
      <c r="K107" s="7">
        <v>29600</v>
      </c>
      <c r="L107" s="7">
        <v>29600</v>
      </c>
      <c r="M107" s="8">
        <f t="shared" si="14"/>
        <v>-23600</v>
      </c>
    </row>
    <row r="108" spans="1:17" ht="12.75" customHeight="1" x14ac:dyDescent="0.2">
      <c r="A108" s="5" t="s">
        <v>12</v>
      </c>
      <c r="B108" s="5" t="s">
        <v>130</v>
      </c>
      <c r="C108" s="5" t="s">
        <v>213</v>
      </c>
      <c r="D108" s="7">
        <v>0</v>
      </c>
      <c r="E108" s="30">
        <v>4082</v>
      </c>
      <c r="F108" s="7">
        <v>4000</v>
      </c>
      <c r="G108" s="7">
        <v>4000</v>
      </c>
      <c r="H108" s="7">
        <v>21800</v>
      </c>
      <c r="I108" s="7">
        <v>21812.400000000001</v>
      </c>
      <c r="J108" s="7">
        <v>21800</v>
      </c>
      <c r="K108" s="7">
        <v>21800</v>
      </c>
      <c r="L108" s="7">
        <v>21800</v>
      </c>
      <c r="M108" s="8">
        <f t="shared" si="14"/>
        <v>-17800</v>
      </c>
    </row>
    <row r="109" spans="1:17" ht="12.75" customHeight="1" x14ac:dyDescent="0.2">
      <c r="A109" s="5" t="s">
        <v>12</v>
      </c>
      <c r="B109" s="5" t="s">
        <v>130</v>
      </c>
      <c r="C109" s="5" t="s">
        <v>137</v>
      </c>
      <c r="D109" s="7">
        <v>0</v>
      </c>
      <c r="E109" s="30">
        <v>1299.92</v>
      </c>
      <c r="F109" s="7">
        <v>1500</v>
      </c>
      <c r="G109" s="7">
        <v>1500</v>
      </c>
      <c r="H109" s="7">
        <v>11300</v>
      </c>
      <c r="I109" s="7">
        <v>11352</v>
      </c>
      <c r="J109" s="7">
        <v>11300</v>
      </c>
      <c r="K109" s="7">
        <v>11300</v>
      </c>
      <c r="L109" s="7">
        <v>11300</v>
      </c>
      <c r="M109" s="8">
        <f t="shared" si="14"/>
        <v>-9800</v>
      </c>
    </row>
    <row r="110" spans="1:17" ht="12.75" customHeight="1" x14ac:dyDescent="0.2">
      <c r="A110" s="5" t="s">
        <v>12</v>
      </c>
      <c r="B110" s="5" t="s">
        <v>130</v>
      </c>
      <c r="C110" s="5" t="s">
        <v>138</v>
      </c>
      <c r="D110" s="7">
        <v>0</v>
      </c>
      <c r="E110" s="30">
        <v>108</v>
      </c>
      <c r="F110" s="7">
        <v>150</v>
      </c>
      <c r="G110" s="7">
        <v>150</v>
      </c>
      <c r="H110" s="7">
        <v>3000</v>
      </c>
      <c r="I110" s="7">
        <v>2617.1999999999998</v>
      </c>
      <c r="J110" s="7">
        <v>3000</v>
      </c>
      <c r="K110" s="7">
        <v>3000</v>
      </c>
      <c r="L110" s="7">
        <v>3000</v>
      </c>
      <c r="M110" s="8">
        <f t="shared" si="14"/>
        <v>-2850</v>
      </c>
    </row>
    <row r="111" spans="1:17" ht="12.75" customHeight="1" x14ac:dyDescent="0.2">
      <c r="A111" s="5" t="s">
        <v>12</v>
      </c>
      <c r="B111" s="5" t="s">
        <v>130</v>
      </c>
      <c r="C111" s="5" t="s">
        <v>139</v>
      </c>
      <c r="D111" s="7">
        <v>152667.67000000001</v>
      </c>
      <c r="E111" s="30">
        <v>146782.22</v>
      </c>
      <c r="F111" s="7">
        <v>148450</v>
      </c>
      <c r="G111" s="7">
        <v>148450</v>
      </c>
      <c r="H111" s="7">
        <v>59000</v>
      </c>
      <c r="I111" s="7">
        <v>57803.83</v>
      </c>
      <c r="J111" s="7">
        <v>60000</v>
      </c>
      <c r="K111" s="7">
        <v>60000</v>
      </c>
      <c r="L111" s="7">
        <v>60000</v>
      </c>
      <c r="M111" s="8">
        <f t="shared" si="14"/>
        <v>88450</v>
      </c>
    </row>
    <row r="112" spans="1:17" ht="12.75" customHeight="1" x14ac:dyDescent="0.2">
      <c r="A112" s="5" t="s">
        <v>12</v>
      </c>
      <c r="B112" s="5" t="s">
        <v>130</v>
      </c>
      <c r="C112" s="5" t="s">
        <v>140</v>
      </c>
      <c r="D112" s="7">
        <v>168960</v>
      </c>
      <c r="E112" s="30">
        <v>230724</v>
      </c>
      <c r="F112" s="7">
        <v>254592</v>
      </c>
      <c r="G112" s="7">
        <v>254592</v>
      </c>
      <c r="H112" s="7">
        <v>280488</v>
      </c>
      <c r="I112" s="7">
        <v>63648</v>
      </c>
      <c r="J112" s="7">
        <v>280488</v>
      </c>
      <c r="K112" s="7">
        <v>280488</v>
      </c>
      <c r="L112" s="7">
        <v>280488</v>
      </c>
      <c r="M112" s="8">
        <f t="shared" si="14"/>
        <v>-25896</v>
      </c>
    </row>
    <row r="113" spans="1:23" ht="12.75" customHeight="1" x14ac:dyDescent="0.2">
      <c r="A113" s="5" t="s">
        <v>12</v>
      </c>
      <c r="B113" s="5" t="s">
        <v>130</v>
      </c>
      <c r="C113" s="5" t="s">
        <v>141</v>
      </c>
      <c r="D113" s="7">
        <v>19555.11</v>
      </c>
      <c r="E113" s="30">
        <v>22839.119999999999</v>
      </c>
      <c r="F113" s="7">
        <v>22000</v>
      </c>
      <c r="G113" s="7">
        <v>22000</v>
      </c>
      <c r="H113" s="7">
        <v>22000</v>
      </c>
      <c r="I113" s="7">
        <v>21674.39</v>
      </c>
      <c r="J113" s="7">
        <v>22000</v>
      </c>
      <c r="K113" s="7">
        <v>22000</v>
      </c>
      <c r="L113" s="7">
        <v>22000</v>
      </c>
      <c r="M113" s="8">
        <f t="shared" si="14"/>
        <v>0</v>
      </c>
    </row>
    <row r="114" spans="1:23" ht="12.75" customHeight="1" x14ac:dyDescent="0.2">
      <c r="A114" s="5" t="s">
        <v>12</v>
      </c>
      <c r="B114" s="5" t="s">
        <v>130</v>
      </c>
      <c r="C114" s="5" t="s">
        <v>142</v>
      </c>
      <c r="D114" s="7">
        <v>0</v>
      </c>
      <c r="E114" s="30">
        <v>3283.48</v>
      </c>
      <c r="F114" s="7">
        <v>0</v>
      </c>
      <c r="G114" s="7">
        <v>320.43</v>
      </c>
      <c r="H114" s="7">
        <v>370</v>
      </c>
      <c r="I114" s="7">
        <v>320.43</v>
      </c>
      <c r="J114" s="7">
        <v>400</v>
      </c>
      <c r="K114" s="7">
        <v>400</v>
      </c>
      <c r="L114" s="7">
        <v>400</v>
      </c>
      <c r="M114" s="8">
        <f t="shared" si="14"/>
        <v>-400</v>
      </c>
    </row>
    <row r="115" spans="1:23" ht="14.25" customHeight="1" x14ac:dyDescent="0.2">
      <c r="A115" s="5"/>
      <c r="B115" s="24">
        <v>312011</v>
      </c>
      <c r="C115" s="5" t="s">
        <v>143</v>
      </c>
      <c r="D115" s="7">
        <v>0</v>
      </c>
      <c r="E115" s="30">
        <v>30000</v>
      </c>
      <c r="F115" s="7">
        <v>0</v>
      </c>
      <c r="G115" s="7"/>
      <c r="H115" s="7">
        <v>0</v>
      </c>
      <c r="I115" s="7"/>
      <c r="J115" s="7">
        <v>0</v>
      </c>
      <c r="K115" s="7">
        <v>0</v>
      </c>
      <c r="L115" s="7">
        <v>0</v>
      </c>
      <c r="M115" s="8">
        <f t="shared" si="14"/>
        <v>0</v>
      </c>
    </row>
    <row r="116" spans="1:23" ht="14.25" customHeight="1" x14ac:dyDescent="0.2">
      <c r="A116" s="31" t="s">
        <v>12</v>
      </c>
      <c r="B116" s="31" t="s">
        <v>130</v>
      </c>
      <c r="C116" s="31" t="s">
        <v>144</v>
      </c>
      <c r="D116" s="32">
        <v>36000</v>
      </c>
      <c r="E116" s="32">
        <v>34309.25</v>
      </c>
      <c r="F116" s="32">
        <v>27252</v>
      </c>
      <c r="G116" s="32">
        <v>27252</v>
      </c>
      <c r="H116" s="32">
        <v>25026.46</v>
      </c>
      <c r="I116" s="32">
        <v>25026.46</v>
      </c>
      <c r="J116" s="32">
        <v>42066</v>
      </c>
      <c r="K116" s="32">
        <v>50480</v>
      </c>
      <c r="L116" s="32">
        <v>50480</v>
      </c>
      <c r="M116" s="33">
        <f t="shared" si="14"/>
        <v>-14814</v>
      </c>
      <c r="N116" s="34"/>
      <c r="O116" s="34"/>
      <c r="P116" s="34"/>
      <c r="Q116" s="34"/>
      <c r="R116" s="34"/>
      <c r="S116" s="34"/>
      <c r="T116" s="34"/>
      <c r="U116" s="34"/>
      <c r="V116" s="34"/>
      <c r="W116" s="34"/>
    </row>
    <row r="117" spans="1:23" s="34" customFormat="1" ht="12.75" customHeight="1" x14ac:dyDescent="0.2">
      <c r="A117" s="31" t="s">
        <v>12</v>
      </c>
      <c r="B117" s="31" t="s">
        <v>130</v>
      </c>
      <c r="C117" s="31" t="s">
        <v>145</v>
      </c>
      <c r="D117" s="32">
        <v>11000</v>
      </c>
      <c r="E117" s="32">
        <v>11826.73</v>
      </c>
      <c r="F117" s="32">
        <v>20000</v>
      </c>
      <c r="G117" s="32">
        <v>20000</v>
      </c>
      <c r="H117" s="32">
        <v>20000</v>
      </c>
      <c r="I117" s="32">
        <v>6940.09</v>
      </c>
      <c r="J117" s="32">
        <v>10000</v>
      </c>
      <c r="K117" s="32">
        <v>20000</v>
      </c>
      <c r="L117" s="32">
        <v>20000</v>
      </c>
      <c r="M117" s="33">
        <f t="shared" si="14"/>
        <v>10000</v>
      </c>
    </row>
    <row r="118" spans="1:23" s="34" customFormat="1" ht="12.75" customHeight="1" x14ac:dyDescent="0.2">
      <c r="A118" s="31" t="s">
        <v>12</v>
      </c>
      <c r="B118" s="31" t="s">
        <v>130</v>
      </c>
      <c r="C118" s="31" t="s">
        <v>146</v>
      </c>
      <c r="D118" s="32">
        <v>30000</v>
      </c>
      <c r="E118" s="32">
        <v>30804.01</v>
      </c>
      <c r="F118" s="32">
        <v>23189</v>
      </c>
      <c r="G118" s="32">
        <v>22689</v>
      </c>
      <c r="H118" s="32">
        <v>27808.7</v>
      </c>
      <c r="I118" s="32">
        <v>24996.95</v>
      </c>
      <c r="J118" s="32">
        <v>51066</v>
      </c>
      <c r="K118" s="32">
        <v>52700</v>
      </c>
      <c r="L118" s="32">
        <v>52700</v>
      </c>
      <c r="M118" s="33">
        <f t="shared" si="14"/>
        <v>-27877</v>
      </c>
      <c r="N118" s="34">
        <v>3400</v>
      </c>
    </row>
    <row r="119" spans="1:23" s="34" customFormat="1" ht="12.75" customHeight="1" x14ac:dyDescent="0.2">
      <c r="A119" s="31"/>
      <c r="B119" s="31" t="s">
        <v>130</v>
      </c>
      <c r="C119" s="31" t="s">
        <v>147</v>
      </c>
      <c r="D119" s="32">
        <v>0</v>
      </c>
      <c r="E119" s="32">
        <v>0</v>
      </c>
      <c r="F119" s="32">
        <v>0</v>
      </c>
      <c r="G119" s="32"/>
      <c r="H119" s="32">
        <v>13361.12</v>
      </c>
      <c r="I119" s="32"/>
      <c r="J119" s="32">
        <v>35272</v>
      </c>
      <c r="K119" s="32">
        <v>26454</v>
      </c>
      <c r="L119" s="32">
        <v>0</v>
      </c>
      <c r="M119" s="33">
        <f t="shared" si="14"/>
        <v>-35272</v>
      </c>
      <c r="Q119" s="33">
        <f>E116+E122</f>
        <v>40363.85</v>
      </c>
    </row>
    <row r="120" spans="1:23" s="34" customFormat="1" ht="12.75" customHeight="1" x14ac:dyDescent="0.2">
      <c r="A120" s="31"/>
      <c r="B120" s="31" t="s">
        <v>130</v>
      </c>
      <c r="C120" s="31" t="s">
        <v>215</v>
      </c>
      <c r="D120" s="32">
        <v>0</v>
      </c>
      <c r="E120" s="32">
        <f>2228.04+236.4</f>
        <v>2464.44</v>
      </c>
      <c r="F120" s="32">
        <v>0</v>
      </c>
      <c r="G120" s="32"/>
      <c r="H120" s="32">
        <v>1192.95</v>
      </c>
      <c r="I120" s="32"/>
      <c r="J120" s="32">
        <v>4175</v>
      </c>
      <c r="K120" s="32">
        <v>0</v>
      </c>
      <c r="L120" s="32">
        <v>0</v>
      </c>
      <c r="M120" s="33">
        <f t="shared" si="14"/>
        <v>-4175</v>
      </c>
      <c r="Q120" s="33">
        <f>E117+E123</f>
        <v>13977.97</v>
      </c>
    </row>
    <row r="121" spans="1:23" s="34" customFormat="1" ht="12.75" customHeight="1" x14ac:dyDescent="0.2">
      <c r="A121" s="31"/>
      <c r="B121" s="35">
        <v>312011</v>
      </c>
      <c r="C121" s="31" t="s">
        <v>148</v>
      </c>
      <c r="D121" s="32">
        <v>0</v>
      </c>
      <c r="E121" s="32">
        <v>0</v>
      </c>
      <c r="F121" s="32">
        <v>0</v>
      </c>
      <c r="G121" s="32"/>
      <c r="H121" s="32">
        <v>0</v>
      </c>
      <c r="I121" s="32"/>
      <c r="J121" s="32">
        <v>13374</v>
      </c>
      <c r="K121" s="32">
        <v>0</v>
      </c>
      <c r="L121" s="32">
        <v>0</v>
      </c>
      <c r="M121" s="33">
        <f t="shared" si="14"/>
        <v>-13374</v>
      </c>
      <c r="N121" s="34" t="s">
        <v>149</v>
      </c>
      <c r="Q121" s="33">
        <f>E118+E124</f>
        <v>36240.080000000002</v>
      </c>
    </row>
    <row r="122" spans="1:23" s="34" customFormat="1" ht="12.75" customHeight="1" x14ac:dyDescent="0.2">
      <c r="A122" s="31" t="s">
        <v>12</v>
      </c>
      <c r="B122" s="31" t="s">
        <v>130</v>
      </c>
      <c r="C122" s="31" t="s">
        <v>150</v>
      </c>
      <c r="D122" s="32">
        <v>6028.25</v>
      </c>
      <c r="E122" s="32">
        <v>6054.6</v>
      </c>
      <c r="F122" s="32">
        <v>4810</v>
      </c>
      <c r="G122" s="32">
        <v>4810</v>
      </c>
      <c r="H122" s="32">
        <v>4416.46</v>
      </c>
      <c r="I122" s="32">
        <v>4416.46</v>
      </c>
      <c r="J122" s="32">
        <v>7430</v>
      </c>
      <c r="K122" s="32">
        <v>8916</v>
      </c>
      <c r="L122" s="32">
        <v>8916</v>
      </c>
      <c r="M122" s="33" t="e">
        <f>#REF!-#REF!</f>
        <v>#REF!</v>
      </c>
    </row>
    <row r="123" spans="1:23" s="34" customFormat="1" ht="12.75" customHeight="1" x14ac:dyDescent="0.2">
      <c r="A123" s="31" t="s">
        <v>12</v>
      </c>
      <c r="B123" s="31" t="s">
        <v>130</v>
      </c>
      <c r="C123" s="31" t="s">
        <v>151</v>
      </c>
      <c r="D123" s="32">
        <v>2872.88</v>
      </c>
      <c r="E123" s="32">
        <v>2151.2399999999998</v>
      </c>
      <c r="F123" s="32">
        <v>4000</v>
      </c>
      <c r="G123" s="32">
        <v>4000</v>
      </c>
      <c r="H123" s="32">
        <v>4000</v>
      </c>
      <c r="I123" s="32">
        <v>1224.73</v>
      </c>
      <c r="J123" s="32">
        <v>2000</v>
      </c>
      <c r="K123" s="32">
        <v>4000</v>
      </c>
      <c r="L123" s="32">
        <v>40000</v>
      </c>
      <c r="M123" s="33">
        <f t="shared" ref="M123:M134" si="17">F122-J122</f>
        <v>-2620</v>
      </c>
    </row>
    <row r="124" spans="1:23" s="34" customFormat="1" ht="12.75" customHeight="1" x14ac:dyDescent="0.2">
      <c r="A124" s="31" t="s">
        <v>12</v>
      </c>
      <c r="B124" s="31" t="s">
        <v>130</v>
      </c>
      <c r="C124" s="31" t="s">
        <v>152</v>
      </c>
      <c r="D124" s="32">
        <v>5195.3100000000004</v>
      </c>
      <c r="E124" s="32">
        <v>5436.07</v>
      </c>
      <c r="F124" s="32">
        <v>4092</v>
      </c>
      <c r="G124" s="32">
        <v>3900</v>
      </c>
      <c r="H124" s="32">
        <v>4907.5</v>
      </c>
      <c r="I124" s="32">
        <v>4411.3</v>
      </c>
      <c r="J124" s="32">
        <v>8350</v>
      </c>
      <c r="K124" s="32">
        <v>9300</v>
      </c>
      <c r="L124" s="32">
        <v>9300</v>
      </c>
      <c r="M124" s="33">
        <f t="shared" si="17"/>
        <v>2000</v>
      </c>
    </row>
    <row r="125" spans="1:23" s="34" customFormat="1" ht="12.75" customHeight="1" x14ac:dyDescent="0.2">
      <c r="A125" s="31"/>
      <c r="B125" s="31" t="s">
        <v>130</v>
      </c>
      <c r="C125" s="31" t="s">
        <v>153</v>
      </c>
      <c r="D125" s="32">
        <v>0</v>
      </c>
      <c r="E125" s="32">
        <v>0</v>
      </c>
      <c r="F125" s="32">
        <v>0</v>
      </c>
      <c r="G125" s="32"/>
      <c r="H125" s="32">
        <v>1571.9</v>
      </c>
      <c r="I125" s="32"/>
      <c r="J125" s="32">
        <v>14108</v>
      </c>
      <c r="K125" s="32">
        <v>10581</v>
      </c>
      <c r="L125" s="32">
        <v>0</v>
      </c>
      <c r="M125" s="33">
        <f t="shared" si="17"/>
        <v>-4258</v>
      </c>
      <c r="N125" s="34">
        <v>600</v>
      </c>
    </row>
    <row r="126" spans="1:23" s="34" customFormat="1" ht="12.75" customHeight="1" x14ac:dyDescent="0.2">
      <c r="A126" s="31"/>
      <c r="B126" s="31" t="s">
        <v>130</v>
      </c>
      <c r="C126" s="31" t="s">
        <v>216</v>
      </c>
      <c r="D126" s="32">
        <v>0</v>
      </c>
      <c r="E126" s="32">
        <v>3627.4</v>
      </c>
      <c r="F126" s="32">
        <v>0</v>
      </c>
      <c r="G126" s="32"/>
      <c r="H126" s="32">
        <v>210.51</v>
      </c>
      <c r="I126" s="32"/>
      <c r="J126" s="32">
        <v>737</v>
      </c>
      <c r="K126" s="32">
        <v>0</v>
      </c>
      <c r="L126" s="32">
        <v>0</v>
      </c>
      <c r="M126" s="33">
        <f t="shared" si="17"/>
        <v>-14108</v>
      </c>
    </row>
    <row r="127" spans="1:23" s="34" customFormat="1" ht="12.75" customHeight="1" x14ac:dyDescent="0.2">
      <c r="A127" s="5" t="s">
        <v>12</v>
      </c>
      <c r="B127" s="5" t="s">
        <v>130</v>
      </c>
      <c r="C127" s="5" t="s">
        <v>132</v>
      </c>
      <c r="D127" s="7">
        <v>5403.2</v>
      </c>
      <c r="E127" s="30">
        <f>720.37+4658.14</f>
        <v>5378.51</v>
      </c>
      <c r="F127" s="7">
        <v>4660</v>
      </c>
      <c r="G127" s="7">
        <v>4660</v>
      </c>
      <c r="H127" s="7">
        <v>4700</v>
      </c>
      <c r="I127" s="7">
        <v>4631.82</v>
      </c>
      <c r="J127" s="7">
        <v>4700</v>
      </c>
      <c r="K127" s="7">
        <v>4700</v>
      </c>
      <c r="L127" s="7">
        <v>4700</v>
      </c>
      <c r="M127" s="33">
        <f t="shared" si="17"/>
        <v>-737</v>
      </c>
    </row>
    <row r="128" spans="1:23" s="34" customFormat="1" ht="12.75" customHeight="1" x14ac:dyDescent="0.2">
      <c r="A128" s="5" t="s">
        <v>12</v>
      </c>
      <c r="B128" s="5" t="s">
        <v>154</v>
      </c>
      <c r="C128" s="5" t="s">
        <v>155</v>
      </c>
      <c r="D128" s="7">
        <v>7611.63</v>
      </c>
      <c r="E128" s="30">
        <v>8136.25</v>
      </c>
      <c r="F128" s="7">
        <v>8130</v>
      </c>
      <c r="G128" s="7">
        <v>9444.26</v>
      </c>
      <c r="H128" s="7">
        <v>9000</v>
      </c>
      <c r="I128" s="7">
        <v>9444.26</v>
      </c>
      <c r="J128" s="7">
        <v>9000</v>
      </c>
      <c r="K128" s="7">
        <v>9000</v>
      </c>
      <c r="L128" s="7">
        <v>9000</v>
      </c>
      <c r="M128" s="8">
        <f t="shared" si="17"/>
        <v>-40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13" ht="12.75" customHeight="1" x14ac:dyDescent="0.2">
      <c r="A129" s="5" t="s">
        <v>12</v>
      </c>
      <c r="B129" s="5" t="s">
        <v>154</v>
      </c>
      <c r="C129" s="5" t="s">
        <v>156</v>
      </c>
      <c r="D129" s="7">
        <v>3052.34</v>
      </c>
      <c r="E129" s="30">
        <v>2626.49</v>
      </c>
      <c r="F129" s="7">
        <v>2600</v>
      </c>
      <c r="G129" s="7">
        <v>2600</v>
      </c>
      <c r="H129" s="7">
        <v>2500</v>
      </c>
      <c r="I129" s="7">
        <v>1878.69</v>
      </c>
      <c r="J129" s="7">
        <v>2600</v>
      </c>
      <c r="K129" s="7">
        <v>2600</v>
      </c>
      <c r="L129" s="7">
        <v>2600</v>
      </c>
      <c r="M129" s="8">
        <f t="shared" si="17"/>
        <v>-870</v>
      </c>
    </row>
    <row r="130" spans="1:13" ht="12.75" customHeight="1" x14ac:dyDescent="0.2">
      <c r="A130" s="5" t="s">
        <v>12</v>
      </c>
      <c r="B130" s="5" t="s">
        <v>154</v>
      </c>
      <c r="C130" s="5" t="s">
        <v>157</v>
      </c>
      <c r="D130" s="7">
        <v>7962</v>
      </c>
      <c r="E130" s="30">
        <v>7709.41</v>
      </c>
      <c r="F130" s="7">
        <v>7000</v>
      </c>
      <c r="G130" s="7">
        <v>7000</v>
      </c>
      <c r="H130" s="7">
        <v>6900</v>
      </c>
      <c r="I130" s="7">
        <v>5144</v>
      </c>
      <c r="J130" s="7">
        <v>7000</v>
      </c>
      <c r="K130" s="7">
        <v>7000</v>
      </c>
      <c r="L130" s="7">
        <v>7000</v>
      </c>
      <c r="M130" s="8">
        <f t="shared" si="17"/>
        <v>0</v>
      </c>
    </row>
    <row r="131" spans="1:13" ht="12.75" customHeight="1" x14ac:dyDescent="0.2">
      <c r="A131" s="5" t="s">
        <v>12</v>
      </c>
      <c r="B131" s="5" t="s">
        <v>154</v>
      </c>
      <c r="C131" s="5" t="s">
        <v>158</v>
      </c>
      <c r="D131" s="7">
        <v>7383</v>
      </c>
      <c r="E131" s="30">
        <v>9255.4500000000007</v>
      </c>
      <c r="F131" s="7">
        <v>8000</v>
      </c>
      <c r="G131" s="7">
        <v>8000</v>
      </c>
      <c r="H131" s="7">
        <v>7900</v>
      </c>
      <c r="I131" s="7">
        <v>5249</v>
      </c>
      <c r="J131" s="7">
        <v>8000</v>
      </c>
      <c r="K131" s="7">
        <v>8000</v>
      </c>
      <c r="L131" s="7">
        <v>8000</v>
      </c>
      <c r="M131" s="8">
        <f t="shared" si="17"/>
        <v>0</v>
      </c>
    </row>
    <row r="132" spans="1:13" ht="12.75" customHeight="1" x14ac:dyDescent="0.2">
      <c r="A132" s="5" t="s">
        <v>12</v>
      </c>
      <c r="B132" s="5" t="s">
        <v>154</v>
      </c>
      <c r="C132" s="5" t="s">
        <v>159</v>
      </c>
      <c r="D132" s="7">
        <v>6709.6</v>
      </c>
      <c r="E132" s="30">
        <v>7982</v>
      </c>
      <c r="F132" s="7">
        <v>7300</v>
      </c>
      <c r="G132" s="7">
        <v>7300</v>
      </c>
      <c r="H132" s="7">
        <v>7300</v>
      </c>
      <c r="I132" s="7">
        <v>4381</v>
      </c>
      <c r="J132" s="7">
        <v>7300</v>
      </c>
      <c r="K132" s="7">
        <v>7300</v>
      </c>
      <c r="L132" s="7">
        <v>7300</v>
      </c>
      <c r="M132" s="8">
        <f t="shared" si="17"/>
        <v>0</v>
      </c>
    </row>
    <row r="133" spans="1:13" ht="12.75" customHeight="1" x14ac:dyDescent="0.2">
      <c r="A133" s="5" t="s">
        <v>12</v>
      </c>
      <c r="B133" s="5" t="s">
        <v>154</v>
      </c>
      <c r="C133" s="5" t="s">
        <v>160</v>
      </c>
      <c r="D133" s="7">
        <v>2440.8000000000002</v>
      </c>
      <c r="E133" s="30">
        <v>1654</v>
      </c>
      <c r="F133" s="7">
        <v>2400</v>
      </c>
      <c r="G133" s="7">
        <v>2400</v>
      </c>
      <c r="H133" s="7">
        <v>2400</v>
      </c>
      <c r="I133" s="7">
        <v>1123</v>
      </c>
      <c r="J133" s="7">
        <v>2400</v>
      </c>
      <c r="K133" s="7">
        <v>2400</v>
      </c>
      <c r="L133" s="7">
        <v>2400</v>
      </c>
      <c r="M133" s="8">
        <f t="shared" si="17"/>
        <v>0</v>
      </c>
    </row>
    <row r="134" spans="1:13" ht="12.75" customHeight="1" x14ac:dyDescent="0.2">
      <c r="A134" s="5"/>
      <c r="B134" s="5" t="s">
        <v>154</v>
      </c>
      <c r="C134" s="5" t="s">
        <v>161</v>
      </c>
      <c r="D134" s="7">
        <v>9224</v>
      </c>
      <c r="E134" s="30">
        <v>20160</v>
      </c>
      <c r="F134" s="7">
        <v>20160</v>
      </c>
      <c r="G134" s="7">
        <v>20160</v>
      </c>
      <c r="H134" s="7">
        <v>20160</v>
      </c>
      <c r="I134" s="7">
        <v>30384</v>
      </c>
      <c r="J134" s="7">
        <v>20160</v>
      </c>
      <c r="K134" s="7">
        <v>20160</v>
      </c>
      <c r="L134" s="7">
        <v>20160</v>
      </c>
      <c r="M134" s="8">
        <f t="shared" si="17"/>
        <v>0</v>
      </c>
    </row>
    <row r="135" spans="1:13" ht="12.75" customHeight="1" x14ac:dyDescent="0.2">
      <c r="A135" s="5" t="s">
        <v>12</v>
      </c>
      <c r="B135" s="5" t="s">
        <v>154</v>
      </c>
      <c r="C135" s="5" t="s">
        <v>162</v>
      </c>
      <c r="D135" s="7">
        <v>0</v>
      </c>
      <c r="E135" s="30">
        <v>0</v>
      </c>
      <c r="F135" s="7">
        <v>0</v>
      </c>
      <c r="G135" s="7">
        <v>0</v>
      </c>
      <c r="H135" s="7">
        <v>8000</v>
      </c>
      <c r="I135" s="7">
        <v>7022</v>
      </c>
      <c r="J135" s="7">
        <v>8000</v>
      </c>
      <c r="K135" s="7">
        <v>8000</v>
      </c>
      <c r="L135" s="7">
        <v>8000</v>
      </c>
      <c r="M135" s="8">
        <f t="shared" ref="M135:M171" si="18">F134-J134</f>
        <v>0</v>
      </c>
    </row>
    <row r="136" spans="1:13" ht="12.75" customHeight="1" x14ac:dyDescent="0.2">
      <c r="A136" s="5" t="s">
        <v>12</v>
      </c>
      <c r="B136" s="5" t="s">
        <v>154</v>
      </c>
      <c r="C136" s="5" t="s">
        <v>163</v>
      </c>
      <c r="D136" s="7">
        <v>14325</v>
      </c>
      <c r="E136" s="36">
        <v>14846</v>
      </c>
      <c r="F136" s="7">
        <v>18963</v>
      </c>
      <c r="G136" s="7">
        <v>18963</v>
      </c>
      <c r="H136" s="7">
        <v>18960</v>
      </c>
      <c r="I136" s="7">
        <v>12154</v>
      </c>
      <c r="J136" s="7">
        <v>18960</v>
      </c>
      <c r="K136" s="7">
        <v>18960</v>
      </c>
      <c r="L136" s="7">
        <v>18960</v>
      </c>
      <c r="M136" s="8">
        <f t="shared" si="18"/>
        <v>-8000</v>
      </c>
    </row>
    <row r="137" spans="1:13" ht="12.75" customHeight="1" x14ac:dyDescent="0.2">
      <c r="A137" s="5" t="s">
        <v>12</v>
      </c>
      <c r="B137" s="5" t="s">
        <v>154</v>
      </c>
      <c r="C137" s="5" t="s">
        <v>164</v>
      </c>
      <c r="D137" s="7">
        <v>5497</v>
      </c>
      <c r="E137" s="30">
        <v>5274</v>
      </c>
      <c r="F137" s="7">
        <v>5270</v>
      </c>
      <c r="G137" s="7">
        <v>5270</v>
      </c>
      <c r="H137" s="7">
        <v>5270</v>
      </c>
      <c r="I137" s="7">
        <v>3360</v>
      </c>
      <c r="J137" s="7">
        <v>5270</v>
      </c>
      <c r="K137" s="7">
        <v>5270</v>
      </c>
      <c r="L137" s="7">
        <v>5270</v>
      </c>
      <c r="M137" s="8">
        <f t="shared" si="18"/>
        <v>3</v>
      </c>
    </row>
    <row r="138" spans="1:13" ht="12.75" customHeight="1" x14ac:dyDescent="0.2">
      <c r="A138" s="5" t="s">
        <v>12</v>
      </c>
      <c r="B138" s="5" t="s">
        <v>154</v>
      </c>
      <c r="C138" s="5" t="s">
        <v>165</v>
      </c>
      <c r="D138" s="7">
        <v>7776</v>
      </c>
      <c r="E138" s="30">
        <v>8314</v>
      </c>
      <c r="F138" s="7">
        <v>8300</v>
      </c>
      <c r="G138" s="7">
        <v>8300</v>
      </c>
      <c r="H138" s="7">
        <v>8300</v>
      </c>
      <c r="I138" s="7">
        <v>4953</v>
      </c>
      <c r="J138" s="7">
        <v>8300</v>
      </c>
      <c r="K138" s="7">
        <v>8300</v>
      </c>
      <c r="L138" s="7">
        <v>8300</v>
      </c>
      <c r="M138" s="8">
        <f t="shared" si="18"/>
        <v>0</v>
      </c>
    </row>
    <row r="139" spans="1:13" ht="12.75" customHeight="1" x14ac:dyDescent="0.2">
      <c r="A139" s="5" t="s">
        <v>12</v>
      </c>
      <c r="B139" s="5" t="s">
        <v>154</v>
      </c>
      <c r="C139" s="5" t="s">
        <v>166</v>
      </c>
      <c r="D139" s="7">
        <v>6900</v>
      </c>
      <c r="E139" s="30">
        <v>6900</v>
      </c>
      <c r="F139" s="7">
        <v>3800</v>
      </c>
      <c r="G139" s="7">
        <v>3800</v>
      </c>
      <c r="H139" s="7">
        <v>3800</v>
      </c>
      <c r="I139" s="7">
        <v>6600</v>
      </c>
      <c r="J139" s="7">
        <v>3800</v>
      </c>
      <c r="K139" s="7">
        <v>3800</v>
      </c>
      <c r="L139" s="7">
        <v>3800</v>
      </c>
      <c r="M139" s="8">
        <f t="shared" si="18"/>
        <v>0</v>
      </c>
    </row>
    <row r="140" spans="1:13" ht="12.75" customHeight="1" x14ac:dyDescent="0.2">
      <c r="A140" s="5" t="s">
        <v>12</v>
      </c>
      <c r="B140" s="5" t="s">
        <v>154</v>
      </c>
      <c r="C140" s="5" t="s">
        <v>167</v>
      </c>
      <c r="D140" s="7">
        <v>6300</v>
      </c>
      <c r="E140" s="30">
        <v>6000</v>
      </c>
      <c r="F140" s="7">
        <v>2600</v>
      </c>
      <c r="G140" s="7">
        <v>2600</v>
      </c>
      <c r="H140" s="7">
        <v>2600</v>
      </c>
      <c r="I140" s="7">
        <v>5850</v>
      </c>
      <c r="J140" s="7">
        <v>2600</v>
      </c>
      <c r="K140" s="7">
        <v>2600</v>
      </c>
      <c r="L140" s="7">
        <v>2600</v>
      </c>
      <c r="M140" s="8">
        <f t="shared" si="18"/>
        <v>0</v>
      </c>
    </row>
    <row r="141" spans="1:13" ht="12.75" customHeight="1" x14ac:dyDescent="0.2">
      <c r="A141" s="5" t="s">
        <v>12</v>
      </c>
      <c r="B141" s="5" t="s">
        <v>154</v>
      </c>
      <c r="C141" s="5" t="s">
        <v>168</v>
      </c>
      <c r="D141" s="7">
        <v>5550</v>
      </c>
      <c r="E141" s="30">
        <v>5850</v>
      </c>
      <c r="F141" s="7">
        <v>5850</v>
      </c>
      <c r="G141" s="7">
        <v>5850</v>
      </c>
      <c r="H141" s="7">
        <v>5850</v>
      </c>
      <c r="I141" s="7">
        <v>6000</v>
      </c>
      <c r="J141" s="7">
        <v>5850</v>
      </c>
      <c r="K141" s="7">
        <v>5850</v>
      </c>
      <c r="L141" s="7">
        <v>5850</v>
      </c>
      <c r="M141" s="8">
        <f t="shared" si="18"/>
        <v>0</v>
      </c>
    </row>
    <row r="142" spans="1:13" ht="12.75" customHeight="1" x14ac:dyDescent="0.2">
      <c r="A142" s="5" t="s">
        <v>12</v>
      </c>
      <c r="B142" s="5" t="s">
        <v>154</v>
      </c>
      <c r="C142" s="5" t="s">
        <v>169</v>
      </c>
      <c r="D142" s="7">
        <v>5550</v>
      </c>
      <c r="E142" s="30">
        <v>6000</v>
      </c>
      <c r="F142" s="7">
        <v>6000</v>
      </c>
      <c r="G142" s="7">
        <v>6000</v>
      </c>
      <c r="H142" s="7">
        <v>6000</v>
      </c>
      <c r="I142" s="7">
        <v>5250</v>
      </c>
      <c r="J142" s="7">
        <v>6000</v>
      </c>
      <c r="K142" s="7">
        <v>6000</v>
      </c>
      <c r="L142" s="7">
        <v>6000</v>
      </c>
      <c r="M142" s="8">
        <f t="shared" si="18"/>
        <v>0</v>
      </c>
    </row>
    <row r="143" spans="1:13" ht="12.75" customHeight="1" x14ac:dyDescent="0.2">
      <c r="A143" s="5" t="s">
        <v>12</v>
      </c>
      <c r="B143" s="5" t="s">
        <v>154</v>
      </c>
      <c r="C143" s="5" t="s">
        <v>170</v>
      </c>
      <c r="D143" s="7">
        <v>109</v>
      </c>
      <c r="E143" s="30">
        <v>142</v>
      </c>
      <c r="F143" s="7">
        <v>150</v>
      </c>
      <c r="G143" s="7">
        <v>150</v>
      </c>
      <c r="H143" s="7">
        <v>150</v>
      </c>
      <c r="I143" s="7">
        <v>0</v>
      </c>
      <c r="J143" s="7">
        <v>150</v>
      </c>
      <c r="K143" s="7">
        <v>150</v>
      </c>
      <c r="L143" s="7">
        <v>150</v>
      </c>
      <c r="M143" s="8">
        <f t="shared" si="18"/>
        <v>0</v>
      </c>
    </row>
    <row r="144" spans="1:13" ht="12.75" customHeight="1" x14ac:dyDescent="0.2">
      <c r="A144" s="5" t="s">
        <v>12</v>
      </c>
      <c r="B144" s="5" t="s">
        <v>154</v>
      </c>
      <c r="C144" s="5" t="s">
        <v>171</v>
      </c>
      <c r="D144" s="7">
        <v>132</v>
      </c>
      <c r="E144" s="30">
        <v>129</v>
      </c>
      <c r="F144" s="7">
        <v>150</v>
      </c>
      <c r="G144" s="7">
        <v>150</v>
      </c>
      <c r="H144" s="7">
        <v>150</v>
      </c>
      <c r="I144" s="7">
        <v>0</v>
      </c>
      <c r="J144" s="7">
        <v>150</v>
      </c>
      <c r="K144" s="7">
        <v>150</v>
      </c>
      <c r="L144" s="7">
        <v>150</v>
      </c>
      <c r="M144" s="8">
        <f t="shared" si="18"/>
        <v>0</v>
      </c>
    </row>
    <row r="145" spans="1:23" ht="12.75" customHeight="1" x14ac:dyDescent="0.2">
      <c r="A145" s="5" t="s">
        <v>12</v>
      </c>
      <c r="B145" s="5" t="s">
        <v>154</v>
      </c>
      <c r="C145" s="5" t="s">
        <v>172</v>
      </c>
      <c r="D145" s="7">
        <v>0</v>
      </c>
      <c r="E145" s="30">
        <v>0</v>
      </c>
      <c r="F145" s="7">
        <v>1080</v>
      </c>
      <c r="G145" s="7">
        <v>1546.17</v>
      </c>
      <c r="H145" s="7">
        <v>1800</v>
      </c>
      <c r="I145" s="7">
        <v>1756.86</v>
      </c>
      <c r="J145" s="7">
        <v>1800</v>
      </c>
      <c r="K145" s="7">
        <v>1800</v>
      </c>
      <c r="L145" s="7">
        <v>1800</v>
      </c>
      <c r="M145" s="8">
        <f t="shared" si="18"/>
        <v>0</v>
      </c>
      <c r="Q145" s="8">
        <f>E94+E95+E96+E97+E130+E131+E132+E133+E134+E137+E138+E139+E140+E141+E142+E143+E144</f>
        <v>101398.86</v>
      </c>
    </row>
    <row r="146" spans="1:23" ht="12.75" customHeight="1" x14ac:dyDescent="0.2">
      <c r="A146" s="5" t="s">
        <v>12</v>
      </c>
      <c r="B146" s="5" t="s">
        <v>154</v>
      </c>
      <c r="C146" s="5" t="s">
        <v>173</v>
      </c>
      <c r="D146" s="7">
        <v>0</v>
      </c>
      <c r="E146" s="30">
        <v>0</v>
      </c>
      <c r="F146" s="7">
        <v>0</v>
      </c>
      <c r="G146" s="7">
        <v>34</v>
      </c>
      <c r="H146" s="7">
        <v>34</v>
      </c>
      <c r="I146" s="7">
        <v>34</v>
      </c>
      <c r="J146" s="7">
        <v>34</v>
      </c>
      <c r="K146" s="7">
        <v>34</v>
      </c>
      <c r="L146" s="7">
        <v>34</v>
      </c>
      <c r="M146" s="8">
        <f t="shared" si="18"/>
        <v>-720</v>
      </c>
    </row>
    <row r="147" spans="1:23" ht="12.75" customHeight="1" x14ac:dyDescent="0.2">
      <c r="A147" s="5"/>
      <c r="B147" s="24">
        <v>312012</v>
      </c>
      <c r="C147" s="5" t="s">
        <v>199</v>
      </c>
      <c r="D147" s="7">
        <v>0</v>
      </c>
      <c r="E147" s="30">
        <v>1500</v>
      </c>
      <c r="F147" s="7">
        <v>0</v>
      </c>
      <c r="G147" s="7"/>
      <c r="H147" s="7">
        <v>0</v>
      </c>
      <c r="I147" s="7"/>
      <c r="J147" s="7">
        <v>0</v>
      </c>
      <c r="K147" s="7">
        <v>0</v>
      </c>
      <c r="L147" s="7">
        <v>0</v>
      </c>
      <c r="M147" s="8">
        <f t="shared" si="18"/>
        <v>-34</v>
      </c>
    </row>
    <row r="148" spans="1:23" ht="12.75" customHeight="1" x14ac:dyDescent="0.2">
      <c r="A148" s="5" t="s">
        <v>12</v>
      </c>
      <c r="B148" s="5" t="s">
        <v>154</v>
      </c>
      <c r="C148" s="5" t="s">
        <v>174</v>
      </c>
      <c r="D148" s="7">
        <v>629723</v>
      </c>
      <c r="E148" s="30">
        <v>656488</v>
      </c>
      <c r="F148" s="7">
        <v>747854</v>
      </c>
      <c r="G148" s="7">
        <v>747854</v>
      </c>
      <c r="H148" s="7">
        <v>747854</v>
      </c>
      <c r="I148" s="7">
        <v>561579</v>
      </c>
      <c r="J148" s="7">
        <v>908375</v>
      </c>
      <c r="K148" s="7">
        <v>987543</v>
      </c>
      <c r="L148" s="7">
        <v>1075781</v>
      </c>
      <c r="M148" s="8">
        <f t="shared" si="18"/>
        <v>0</v>
      </c>
    </row>
    <row r="149" spans="1:23" ht="12.75" customHeight="1" x14ac:dyDescent="0.2">
      <c r="A149" s="5" t="s">
        <v>12</v>
      </c>
      <c r="B149" s="5" t="s">
        <v>154</v>
      </c>
      <c r="C149" s="5" t="s">
        <v>175</v>
      </c>
      <c r="D149" s="7">
        <v>532450</v>
      </c>
      <c r="E149" s="30">
        <v>550460</v>
      </c>
      <c r="F149" s="7">
        <v>595840</v>
      </c>
      <c r="G149" s="7">
        <v>595840</v>
      </c>
      <c r="H149" s="7">
        <v>595840</v>
      </c>
      <c r="I149" s="7">
        <v>460907</v>
      </c>
      <c r="J149" s="7">
        <v>679662</v>
      </c>
      <c r="K149" s="7">
        <v>743860</v>
      </c>
      <c r="L149" s="7">
        <v>812910</v>
      </c>
      <c r="M149" s="8">
        <f t="shared" si="18"/>
        <v>-160521</v>
      </c>
      <c r="Q149" s="8">
        <f>E149+E148</f>
        <v>1206948</v>
      </c>
    </row>
    <row r="150" spans="1:23" ht="12.75" customHeight="1" x14ac:dyDescent="0.2">
      <c r="A150" s="5" t="s">
        <v>12</v>
      </c>
      <c r="B150" s="5" t="s">
        <v>176</v>
      </c>
      <c r="C150" s="5" t="s">
        <v>177</v>
      </c>
      <c r="D150" s="7">
        <v>786</v>
      </c>
      <c r="E150" s="30">
        <v>1213.31</v>
      </c>
      <c r="F150" s="7">
        <v>900</v>
      </c>
      <c r="G150" s="7">
        <v>900</v>
      </c>
      <c r="H150" s="7">
        <v>1100</v>
      </c>
      <c r="I150" s="7">
        <v>1072.95</v>
      </c>
      <c r="J150" s="7">
        <v>1100</v>
      </c>
      <c r="K150" s="7">
        <v>1100</v>
      </c>
      <c r="L150" s="7">
        <v>1100</v>
      </c>
      <c r="M150" s="8">
        <f t="shared" si="18"/>
        <v>-83822</v>
      </c>
    </row>
    <row r="151" spans="1:23" ht="12.75" customHeight="1" x14ac:dyDescent="0.2">
      <c r="A151" s="5"/>
      <c r="B151" s="24">
        <v>312008</v>
      </c>
      <c r="C151" s="5" t="s">
        <v>178</v>
      </c>
      <c r="D151" s="7">
        <v>0</v>
      </c>
      <c r="E151" s="30">
        <v>1700</v>
      </c>
      <c r="F151" s="7">
        <v>1700</v>
      </c>
      <c r="G151" s="7"/>
      <c r="H151" s="7">
        <v>0</v>
      </c>
      <c r="I151" s="7"/>
      <c r="J151" s="7">
        <v>0</v>
      </c>
      <c r="K151" s="7">
        <v>0</v>
      </c>
      <c r="L151" s="7">
        <v>0</v>
      </c>
      <c r="M151" s="8">
        <f t="shared" si="18"/>
        <v>-200</v>
      </c>
    </row>
    <row r="152" spans="1:23" ht="12.75" customHeight="1" x14ac:dyDescent="0.2">
      <c r="A152" s="5" t="s">
        <v>12</v>
      </c>
      <c r="B152" s="5" t="s">
        <v>118</v>
      </c>
      <c r="C152" s="5" t="s">
        <v>179</v>
      </c>
      <c r="D152" s="7">
        <v>2000</v>
      </c>
      <c r="E152" s="30">
        <v>3092.07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8">
        <f t="shared" si="18"/>
        <v>1700</v>
      </c>
    </row>
    <row r="153" spans="1:23" ht="12.75" customHeight="1" x14ac:dyDescent="0.2">
      <c r="A153" s="5" t="s">
        <v>12</v>
      </c>
      <c r="B153" s="5" t="s">
        <v>118</v>
      </c>
      <c r="C153" s="5" t="s">
        <v>180</v>
      </c>
      <c r="D153" s="7">
        <v>586.16999999999996</v>
      </c>
      <c r="E153" s="30">
        <v>545.66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8">
        <f t="shared" si="18"/>
        <v>0</v>
      </c>
    </row>
    <row r="154" spans="1:23" ht="12.75" customHeight="1" x14ac:dyDescent="0.2">
      <c r="A154" s="1"/>
      <c r="B154" s="2">
        <v>300</v>
      </c>
      <c r="C154" s="1" t="s">
        <v>217</v>
      </c>
      <c r="D154" s="21">
        <f t="shared" ref="D154:L154" si="19">SUM(D89:D153)</f>
        <v>1842537.0499999998</v>
      </c>
      <c r="E154" s="21">
        <f t="shared" si="19"/>
        <v>1915101.7399999998</v>
      </c>
      <c r="F154" s="21">
        <f t="shared" si="19"/>
        <v>2009262</v>
      </c>
      <c r="G154" s="21">
        <f t="shared" si="19"/>
        <v>2003766.3599999999</v>
      </c>
      <c r="H154" s="21">
        <f t="shared" si="19"/>
        <v>2038947</v>
      </c>
      <c r="I154" s="21">
        <f t="shared" si="19"/>
        <v>1437622.32</v>
      </c>
      <c r="J154" s="21">
        <f t="shared" si="19"/>
        <v>2392277</v>
      </c>
      <c r="K154" s="21">
        <f t="shared" si="19"/>
        <v>2508496</v>
      </c>
      <c r="L154" s="21">
        <f t="shared" si="19"/>
        <v>2664749</v>
      </c>
      <c r="M154" s="8">
        <f t="shared" si="18"/>
        <v>0</v>
      </c>
      <c r="Q154" s="8">
        <f>E152+E153</f>
        <v>3637.73</v>
      </c>
    </row>
    <row r="155" spans="1:23" ht="12.75" customHeight="1" x14ac:dyDescent="0.2">
      <c r="A155" s="39" t="s">
        <v>181</v>
      </c>
      <c r="B155" s="39" t="s">
        <v>12</v>
      </c>
      <c r="C155" s="39" t="s">
        <v>182</v>
      </c>
      <c r="D155" s="40">
        <f t="shared" ref="D155:L155" si="20">D154+D88+D17</f>
        <v>4851400.8199999994</v>
      </c>
      <c r="E155" s="40">
        <f t="shared" si="20"/>
        <v>5290939.4000000004</v>
      </c>
      <c r="F155" s="40">
        <f t="shared" si="20"/>
        <v>5295157</v>
      </c>
      <c r="G155" s="40">
        <f t="shared" si="20"/>
        <v>5156940.62</v>
      </c>
      <c r="H155" s="40">
        <f t="shared" si="20"/>
        <v>5508713.3399999999</v>
      </c>
      <c r="I155" s="40">
        <f t="shared" si="20"/>
        <v>4056483.26</v>
      </c>
      <c r="J155" s="40">
        <f t="shared" si="20"/>
        <v>5954709</v>
      </c>
      <c r="K155" s="40">
        <f t="shared" si="20"/>
        <v>6111578</v>
      </c>
      <c r="L155" s="40">
        <f t="shared" si="20"/>
        <v>6246307</v>
      </c>
      <c r="M155" s="37">
        <f t="shared" si="18"/>
        <v>-383015</v>
      </c>
      <c r="N155" s="38"/>
      <c r="O155" s="38"/>
      <c r="P155" s="38"/>
      <c r="Q155" s="38"/>
      <c r="R155" s="38"/>
      <c r="S155" s="38"/>
      <c r="T155" s="38"/>
      <c r="U155" s="38"/>
      <c r="V155" s="38"/>
      <c r="W155" s="38"/>
    </row>
    <row r="156" spans="1:23" s="38" customFormat="1" ht="12.75" customHeight="1" x14ac:dyDescent="0.2">
      <c r="A156" s="5" t="s">
        <v>12</v>
      </c>
      <c r="B156" s="5" t="s">
        <v>183</v>
      </c>
      <c r="C156" s="5" t="s">
        <v>219</v>
      </c>
      <c r="D156" s="7">
        <v>148900</v>
      </c>
      <c r="E156" s="7">
        <v>700</v>
      </c>
      <c r="F156" s="7">
        <v>0</v>
      </c>
      <c r="G156" s="7">
        <v>2652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41">
        <f>M155+M88+M17</f>
        <v>-627322</v>
      </c>
      <c r="N156" s="37">
        <f>F155-J155</f>
        <v>-659552</v>
      </c>
    </row>
    <row r="157" spans="1:23" s="38" customFormat="1" ht="12.75" customHeight="1" x14ac:dyDescent="0.2">
      <c r="A157" s="5" t="s">
        <v>12</v>
      </c>
      <c r="B157" s="5" t="s">
        <v>183</v>
      </c>
      <c r="C157" s="5" t="s">
        <v>184</v>
      </c>
      <c r="D157" s="7">
        <v>13210.93</v>
      </c>
      <c r="E157" s="7">
        <v>1101.2</v>
      </c>
      <c r="F157" s="7">
        <v>1000</v>
      </c>
      <c r="G157" s="7">
        <v>1000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8">
        <f t="shared" si="18"/>
        <v>0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2.75" customHeight="1" x14ac:dyDescent="0.2">
      <c r="A158" s="5"/>
      <c r="B158" s="24">
        <v>322001</v>
      </c>
      <c r="C158" s="5" t="s">
        <v>185</v>
      </c>
      <c r="D158" s="7">
        <v>0</v>
      </c>
      <c r="E158" s="7">
        <v>0</v>
      </c>
      <c r="F158" s="7">
        <v>129271.06</v>
      </c>
      <c r="G158" s="7"/>
      <c r="H158" s="7">
        <v>0</v>
      </c>
      <c r="I158" s="7"/>
      <c r="J158" s="7">
        <v>0</v>
      </c>
      <c r="K158" s="7">
        <v>0</v>
      </c>
      <c r="L158" s="7">
        <v>0</v>
      </c>
      <c r="M158" s="8" t="e">
        <f>#REF!-#REF!</f>
        <v>#REF!</v>
      </c>
    </row>
    <row r="159" spans="1:23" ht="12.75" customHeight="1" x14ac:dyDescent="0.2">
      <c r="A159" s="5"/>
      <c r="B159" s="24">
        <v>322001</v>
      </c>
      <c r="C159" s="5" t="s">
        <v>186</v>
      </c>
      <c r="D159" s="7">
        <v>0</v>
      </c>
      <c r="E159" s="7">
        <v>0</v>
      </c>
      <c r="F159" s="7">
        <v>0</v>
      </c>
      <c r="G159" s="7"/>
      <c r="H159" s="7">
        <v>110000</v>
      </c>
      <c r="I159" s="7"/>
      <c r="J159" s="7">
        <v>36000</v>
      </c>
      <c r="K159" s="7">
        <v>0</v>
      </c>
      <c r="L159" s="7">
        <v>0</v>
      </c>
      <c r="M159" s="8">
        <f t="shared" si="18"/>
        <v>129271.06</v>
      </c>
    </row>
    <row r="160" spans="1:23" ht="12.75" customHeight="1" x14ac:dyDescent="0.2">
      <c r="A160" s="5"/>
      <c r="B160" s="24">
        <v>322001</v>
      </c>
      <c r="C160" s="5" t="s">
        <v>200</v>
      </c>
      <c r="D160" s="7">
        <v>0</v>
      </c>
      <c r="E160" s="7">
        <v>30000</v>
      </c>
      <c r="F160" s="7">
        <v>0</v>
      </c>
      <c r="G160" s="7"/>
      <c r="H160" s="7">
        <v>0</v>
      </c>
      <c r="I160" s="7"/>
      <c r="J160" s="7">
        <v>0</v>
      </c>
      <c r="K160" s="7">
        <v>0</v>
      </c>
      <c r="L160" s="7">
        <v>0</v>
      </c>
      <c r="M160" s="8">
        <f t="shared" si="18"/>
        <v>-36000</v>
      </c>
    </row>
    <row r="161" spans="1:23" ht="12.75" customHeight="1" x14ac:dyDescent="0.2">
      <c r="A161" s="5"/>
      <c r="B161" s="24">
        <v>322001</v>
      </c>
      <c r="C161" s="5" t="s">
        <v>201</v>
      </c>
      <c r="D161" s="7">
        <v>0</v>
      </c>
      <c r="E161" s="7">
        <v>115000</v>
      </c>
      <c r="F161" s="7">
        <v>0</v>
      </c>
      <c r="G161" s="7"/>
      <c r="H161" s="7">
        <v>0</v>
      </c>
      <c r="I161" s="7"/>
      <c r="J161" s="7">
        <v>0</v>
      </c>
      <c r="K161" s="7">
        <v>0</v>
      </c>
      <c r="L161" s="7">
        <v>0</v>
      </c>
      <c r="M161" s="8"/>
    </row>
    <row r="162" spans="1:23" ht="12.75" customHeight="1" x14ac:dyDescent="0.2">
      <c r="A162" s="5"/>
      <c r="B162" s="24">
        <v>322001</v>
      </c>
      <c r="C162" s="5" t="s">
        <v>202</v>
      </c>
      <c r="D162" s="7">
        <v>0</v>
      </c>
      <c r="E162" s="7">
        <v>165000</v>
      </c>
      <c r="F162" s="7">
        <v>0</v>
      </c>
      <c r="G162" s="7"/>
      <c r="H162" s="7">
        <v>0</v>
      </c>
      <c r="I162" s="7"/>
      <c r="J162" s="7">
        <v>0</v>
      </c>
      <c r="K162" s="7">
        <v>0</v>
      </c>
      <c r="L162" s="7">
        <v>0</v>
      </c>
      <c r="M162" s="8"/>
    </row>
    <row r="163" spans="1:23" ht="12.75" customHeight="1" x14ac:dyDescent="0.2">
      <c r="A163" s="5"/>
      <c r="B163" s="24">
        <v>322001</v>
      </c>
      <c r="C163" s="5" t="s">
        <v>203</v>
      </c>
      <c r="D163" s="7">
        <v>0</v>
      </c>
      <c r="E163" s="7">
        <v>50000</v>
      </c>
      <c r="F163" s="7">
        <v>0</v>
      </c>
      <c r="G163" s="7"/>
      <c r="H163" s="7">
        <v>0</v>
      </c>
      <c r="I163" s="7"/>
      <c r="J163" s="7">
        <v>0</v>
      </c>
      <c r="K163" s="7">
        <v>0</v>
      </c>
      <c r="L163" s="7">
        <v>0</v>
      </c>
      <c r="M163" s="8"/>
    </row>
    <row r="164" spans="1:23" ht="12.75" customHeight="1" x14ac:dyDescent="0.2">
      <c r="A164" s="39" t="s">
        <v>187</v>
      </c>
      <c r="B164" s="39" t="s">
        <v>12</v>
      </c>
      <c r="C164" s="39" t="s">
        <v>188</v>
      </c>
      <c r="D164" s="40">
        <f>SUM(D156:D159)</f>
        <v>162110.93</v>
      </c>
      <c r="E164" s="40">
        <f>SUM(E156:E163)</f>
        <v>361801.2</v>
      </c>
      <c r="F164" s="40">
        <f t="shared" ref="F164:L164" si="21">SUM(F156:F159)</f>
        <v>130271.06</v>
      </c>
      <c r="G164" s="40">
        <f t="shared" si="21"/>
        <v>3652</v>
      </c>
      <c r="H164" s="40">
        <f t="shared" si="21"/>
        <v>110000</v>
      </c>
      <c r="I164" s="40">
        <f t="shared" si="21"/>
        <v>0</v>
      </c>
      <c r="J164" s="40">
        <f t="shared" si="21"/>
        <v>36000</v>
      </c>
      <c r="K164" s="40">
        <f t="shared" si="21"/>
        <v>0</v>
      </c>
      <c r="L164" s="40">
        <f t="shared" si="21"/>
        <v>0</v>
      </c>
      <c r="M164" s="8"/>
    </row>
    <row r="165" spans="1:23" ht="12.75" customHeight="1" x14ac:dyDescent="0.2">
      <c r="A165" s="31" t="s">
        <v>12</v>
      </c>
      <c r="B165" s="31" t="s">
        <v>189</v>
      </c>
      <c r="C165" s="31" t="s">
        <v>190</v>
      </c>
      <c r="D165" s="32">
        <v>0</v>
      </c>
      <c r="E165" s="32">
        <v>133404.20000000001</v>
      </c>
      <c r="F165" s="32">
        <v>332550</v>
      </c>
      <c r="G165" s="32">
        <v>115000</v>
      </c>
      <c r="H165" s="32">
        <v>309535.37</v>
      </c>
      <c r="I165" s="32">
        <v>0</v>
      </c>
      <c r="J165" s="32">
        <v>134460</v>
      </c>
      <c r="K165" s="32">
        <v>130000</v>
      </c>
      <c r="L165" s="32">
        <v>130000</v>
      </c>
      <c r="M165" s="41" t="e">
        <f>SUM(M157:M158)</f>
        <v>#REF!</v>
      </c>
      <c r="N165" s="38"/>
      <c r="O165" s="38"/>
      <c r="P165" s="38"/>
      <c r="Q165" s="38"/>
      <c r="R165" s="38"/>
      <c r="S165" s="38"/>
      <c r="T165" s="38"/>
      <c r="U165" s="38"/>
      <c r="V165" s="38"/>
      <c r="W165" s="38"/>
    </row>
    <row r="166" spans="1:23" s="38" customFormat="1" ht="12.75" customHeight="1" x14ac:dyDescent="0.2">
      <c r="A166" s="31"/>
      <c r="B166" s="35">
        <v>453</v>
      </c>
      <c r="C166" s="31" t="s">
        <v>191</v>
      </c>
      <c r="D166" s="32">
        <v>0</v>
      </c>
      <c r="E166" s="32">
        <v>0</v>
      </c>
      <c r="F166" s="32">
        <v>0</v>
      </c>
      <c r="G166" s="32"/>
      <c r="H166" s="32">
        <v>0</v>
      </c>
      <c r="I166" s="32"/>
      <c r="J166" s="32">
        <v>150000</v>
      </c>
      <c r="K166" s="32">
        <v>0</v>
      </c>
      <c r="L166" s="32">
        <v>0</v>
      </c>
      <c r="M166" s="33">
        <f t="shared" si="18"/>
        <v>198090</v>
      </c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1:23" s="34" customFormat="1" ht="12.75" customHeight="1" x14ac:dyDescent="0.2">
      <c r="A167" s="31" t="s">
        <v>12</v>
      </c>
      <c r="B167" s="31" t="s">
        <v>192</v>
      </c>
      <c r="C167" s="31" t="s">
        <v>193</v>
      </c>
      <c r="D167" s="32">
        <v>260931.79</v>
      </c>
      <c r="E167" s="32">
        <v>183546.6</v>
      </c>
      <c r="F167" s="32">
        <v>372673.58</v>
      </c>
      <c r="G167" s="32">
        <v>372673.58</v>
      </c>
      <c r="H167" s="32">
        <v>213792.55</v>
      </c>
      <c r="I167" s="32">
        <v>0</v>
      </c>
      <c r="J167" s="32">
        <f>337620-13000+0.22+30500</f>
        <v>355120.22</v>
      </c>
      <c r="K167" s="32">
        <v>337620</v>
      </c>
      <c r="L167" s="32">
        <v>337620</v>
      </c>
      <c r="M167" s="33">
        <f t="shared" si="18"/>
        <v>-150000</v>
      </c>
    </row>
    <row r="168" spans="1:23" s="34" customFormat="1" ht="12.75" customHeight="1" x14ac:dyDescent="0.2">
      <c r="A168" s="31"/>
      <c r="B168" s="35">
        <v>456</v>
      </c>
      <c r="C168" s="31" t="s">
        <v>194</v>
      </c>
      <c r="D168" s="32">
        <v>0</v>
      </c>
      <c r="E168" s="32">
        <v>6400</v>
      </c>
      <c r="F168" s="32">
        <v>0</v>
      </c>
      <c r="G168" s="32"/>
      <c r="H168" s="32">
        <v>0</v>
      </c>
      <c r="I168" s="32"/>
      <c r="J168" s="32">
        <v>0</v>
      </c>
      <c r="K168" s="32">
        <v>0</v>
      </c>
      <c r="L168" s="32">
        <v>0</v>
      </c>
      <c r="M168" s="33">
        <f t="shared" si="18"/>
        <v>17553.360000000044</v>
      </c>
    </row>
    <row r="169" spans="1:23" s="34" customFormat="1" ht="12.75" customHeight="1" x14ac:dyDescent="0.2">
      <c r="A169" s="39" t="s">
        <v>195</v>
      </c>
      <c r="B169" s="39" t="s">
        <v>12</v>
      </c>
      <c r="C169" s="39" t="s">
        <v>196</v>
      </c>
      <c r="D169" s="40">
        <f>SUM(D165:D168)</f>
        <v>260931.79</v>
      </c>
      <c r="E169" s="40">
        <f>SUM(E165:E168)</f>
        <v>323350.80000000005</v>
      </c>
      <c r="F169" s="40">
        <f>SUM(F165:F168)</f>
        <v>705223.58000000007</v>
      </c>
      <c r="G169" s="40">
        <f>SUM(G165:G167)</f>
        <v>487673.58</v>
      </c>
      <c r="H169" s="40">
        <f>SUM(H165:H168)</f>
        <v>523327.92</v>
      </c>
      <c r="I169" s="40">
        <f>SUM(I165:I167)</f>
        <v>0</v>
      </c>
      <c r="J169" s="40">
        <f>SUM(J165:J168)</f>
        <v>639580.22</v>
      </c>
      <c r="K169" s="40">
        <f>SUM(K165:K168)</f>
        <v>467620</v>
      </c>
      <c r="L169" s="40">
        <f>SUM(L165:L168)</f>
        <v>467620</v>
      </c>
      <c r="M169" s="33">
        <f t="shared" si="18"/>
        <v>0</v>
      </c>
    </row>
    <row r="170" spans="1:23" s="34" customFormat="1" ht="12.75" customHeight="1" x14ac:dyDescent="0.2">
      <c r="A170" s="43" t="s">
        <v>197</v>
      </c>
      <c r="B170" s="43" t="s">
        <v>12</v>
      </c>
      <c r="C170" s="43" t="s">
        <v>12</v>
      </c>
      <c r="D170" s="44">
        <f t="shared" ref="D170:L170" si="22">D169+D164+D155</f>
        <v>5274443.5399999991</v>
      </c>
      <c r="E170" s="44">
        <f t="shared" si="22"/>
        <v>5976091.4000000004</v>
      </c>
      <c r="F170" s="44">
        <f t="shared" si="22"/>
        <v>6130651.6400000006</v>
      </c>
      <c r="G170" s="44">
        <f t="shared" si="22"/>
        <v>5648266.2000000002</v>
      </c>
      <c r="H170" s="44">
        <f t="shared" si="22"/>
        <v>6142041.2599999998</v>
      </c>
      <c r="I170" s="44">
        <f t="shared" si="22"/>
        <v>4056483.26</v>
      </c>
      <c r="J170" s="44">
        <f t="shared" si="22"/>
        <v>6630289.2199999997</v>
      </c>
      <c r="K170" s="44">
        <f t="shared" si="22"/>
        <v>6579198</v>
      </c>
      <c r="L170" s="44">
        <f t="shared" si="22"/>
        <v>6713927</v>
      </c>
      <c r="M170" s="41">
        <v>260931.79</v>
      </c>
      <c r="N170" s="38"/>
      <c r="O170" s="38"/>
      <c r="P170" s="38"/>
      <c r="Q170" s="38"/>
      <c r="R170" s="38"/>
      <c r="S170" s="38"/>
      <c r="T170" s="38"/>
      <c r="U170" s="38"/>
      <c r="V170" s="38"/>
      <c r="W170" s="38"/>
    </row>
    <row r="171" spans="1:23" s="38" customFormat="1" ht="14.25" customHeight="1" x14ac:dyDescent="0.2">
      <c r="A171" s="6"/>
      <c r="B171" s="6"/>
      <c r="C171" s="6"/>
      <c r="D171" s="6"/>
      <c r="E171" s="8"/>
      <c r="F171" s="6"/>
      <c r="G171" s="6"/>
      <c r="H171" s="6"/>
      <c r="I171" s="6"/>
      <c r="J171" s="8"/>
      <c r="K171" s="8"/>
      <c r="L171" s="8"/>
      <c r="M171" s="37">
        <f t="shared" si="18"/>
        <v>-499637.57999999914</v>
      </c>
    </row>
    <row r="172" spans="1:23" s="38" customFormat="1" ht="16.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.75" customHeight="1" x14ac:dyDescent="0.2">
      <c r="E173" s="8"/>
    </row>
    <row r="174" spans="1:23" ht="12.75" customHeight="1" x14ac:dyDescent="0.2">
      <c r="E174" s="8"/>
    </row>
  </sheetData>
  <printOptions horizontalCentered="1" verticalCentered="1" gridLines="1"/>
  <pageMargins left="0.31496062992125984" right="0.35433070866141736" top="0.51181102362204722" bottom="0.78740157480314965" header="0.27559055118110237" footer="0.51181102362204722"/>
  <pageSetup paperSize="9" scale="86" fitToHeight="0" orientation="portrait" r:id="rId1"/>
  <headerFooter alignWithMargins="0">
    <oddHeader>&amp;C&amp;"-,Normálne"&amp;14Programový rozpočet mesta Poltár na rok 2020,2021,2022&amp;RPríloha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Finančný_rozpočet_2019</vt:lpstr>
      <vt:lpstr>List1</vt:lpstr>
      <vt:lpstr>Finančný_rozpočet_2019!Názvy_tlače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Nina Kuráková</dc:creator>
  <cp:lastModifiedBy>Iveta Gombalová</cp:lastModifiedBy>
  <cp:lastPrinted>2019-12-05T14:55:46Z</cp:lastPrinted>
  <dcterms:created xsi:type="dcterms:W3CDTF">2019-11-22T07:17:10Z</dcterms:created>
  <dcterms:modified xsi:type="dcterms:W3CDTF">2019-12-13T07:14:26Z</dcterms:modified>
</cp:coreProperties>
</file>